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750" windowWidth="17895" windowHeight="10755"/>
  </bookViews>
  <sheets>
    <sheet name="9 мес.21 в срав.с 9 мес.20" sheetId="2" r:id="rId1"/>
  </sheets>
  <definedNames>
    <definedName name="_xlnm.Print_Titles" localSheetId="0">'9 мес.21 в срав.с 9 мес.20'!$4:$4</definedName>
  </definedNames>
  <calcPr calcId="145621"/>
</workbook>
</file>

<file path=xl/calcChain.xml><?xml version="1.0" encoding="utf-8"?>
<calcChain xmlns="http://schemas.openxmlformats.org/spreadsheetml/2006/main">
  <c r="G97" i="2" l="1"/>
  <c r="F97" i="2"/>
  <c r="G68" i="2" l="1"/>
  <c r="F68" i="2"/>
  <c r="G67" i="2"/>
  <c r="F67" i="2"/>
  <c r="D87" i="2" l="1"/>
  <c r="D25" i="2"/>
  <c r="D28" i="2"/>
  <c r="D34" i="2"/>
  <c r="E67" i="2" l="1"/>
  <c r="D67" i="2"/>
  <c r="C67" i="2"/>
  <c r="E15" i="2" l="1"/>
  <c r="C7" i="2"/>
  <c r="E7" i="2"/>
  <c r="D7" i="2"/>
  <c r="G12" i="2"/>
  <c r="F12" i="2"/>
  <c r="E52" i="2" l="1"/>
  <c r="D52" i="2"/>
  <c r="E44" i="2" l="1"/>
  <c r="E43" i="2" s="1"/>
  <c r="E42" i="2" s="1"/>
  <c r="C44" i="2"/>
  <c r="C43" i="2" s="1"/>
  <c r="G45" i="2"/>
  <c r="G43" i="2" l="1"/>
  <c r="C42" i="2"/>
  <c r="G42" i="2" s="1"/>
  <c r="G44" i="2"/>
  <c r="D95" i="2" l="1"/>
  <c r="E99" i="2"/>
  <c r="E98" i="2" s="1"/>
  <c r="E95" i="2" s="1"/>
  <c r="D99" i="2"/>
  <c r="D98" i="2" s="1"/>
  <c r="E93" i="2"/>
  <c r="E92" i="2" s="1"/>
  <c r="D93" i="2"/>
  <c r="D92" i="2" s="1"/>
  <c r="E86" i="2"/>
  <c r="E85" i="2" s="1"/>
  <c r="D86" i="2"/>
  <c r="D85" i="2" s="1"/>
  <c r="E83" i="2"/>
  <c r="E82" i="2" s="1"/>
  <c r="D83" i="2"/>
  <c r="D82" i="2" s="1"/>
  <c r="E79" i="2"/>
  <c r="D79" i="2"/>
  <c r="E65" i="2"/>
  <c r="E64" i="2" s="1"/>
  <c r="D65" i="2"/>
  <c r="D64" i="2" s="1"/>
  <c r="E62" i="2"/>
  <c r="E61" i="2" s="1"/>
  <c r="D62" i="2"/>
  <c r="D61" i="2" s="1"/>
  <c r="E59" i="2"/>
  <c r="E58" i="2" s="1"/>
  <c r="D59" i="2"/>
  <c r="D58" i="2" s="1"/>
  <c r="E56" i="2"/>
  <c r="D56" i="2"/>
  <c r="E54" i="2"/>
  <c r="D54" i="2"/>
  <c r="E50" i="2"/>
  <c r="D50" i="2"/>
  <c r="E47" i="2"/>
  <c r="D47" i="2"/>
  <c r="E40" i="2"/>
  <c r="D40" i="2"/>
  <c r="E38" i="2"/>
  <c r="D38" i="2"/>
  <c r="E35" i="2"/>
  <c r="D35" i="2"/>
  <c r="E33" i="2"/>
  <c r="D33" i="2"/>
  <c r="E30" i="2"/>
  <c r="D30" i="2"/>
  <c r="E27" i="2"/>
  <c r="D27" i="2"/>
  <c r="E24" i="2"/>
  <c r="D24" i="2"/>
  <c r="E6" i="2"/>
  <c r="D6" i="2"/>
  <c r="E21" i="2"/>
  <c r="D21" i="2"/>
  <c r="E19" i="2"/>
  <c r="D19" i="2"/>
  <c r="E17" i="2"/>
  <c r="D17" i="2"/>
  <c r="D15" i="2"/>
  <c r="E77" i="2"/>
  <c r="D77" i="2"/>
  <c r="E73" i="2"/>
  <c r="E70" i="2" s="1"/>
  <c r="E69" i="2" s="1"/>
  <c r="D73" i="2"/>
  <c r="D70" i="2" s="1"/>
  <c r="D69" i="2" s="1"/>
  <c r="D23" i="2" l="1"/>
  <c r="D76" i="2"/>
  <c r="D75" i="2" s="1"/>
  <c r="D49" i="2"/>
  <c r="D46" i="2" s="1"/>
  <c r="E14" i="2"/>
  <c r="E13" i="2" s="1"/>
  <c r="D14" i="2"/>
  <c r="D13" i="2" s="1"/>
  <c r="E76" i="2"/>
  <c r="E75" i="2" s="1"/>
  <c r="E37" i="2"/>
  <c r="E49" i="2"/>
  <c r="E46" i="2" s="1"/>
  <c r="D37" i="2"/>
  <c r="D32" i="2"/>
  <c r="D29" i="2" s="1"/>
  <c r="E32" i="2"/>
  <c r="E29" i="2" s="1"/>
  <c r="E23" i="2"/>
  <c r="C99" i="2"/>
  <c r="C98" i="2" s="1"/>
  <c r="C95" i="2" s="1"/>
  <c r="C93" i="2"/>
  <c r="C92" i="2" s="1"/>
  <c r="G90" i="2"/>
  <c r="F90" i="2"/>
  <c r="E89" i="2"/>
  <c r="E88" i="2" s="1"/>
  <c r="D89" i="2"/>
  <c r="D88" i="2" s="1"/>
  <c r="D81" i="2" s="1"/>
  <c r="C89" i="2"/>
  <c r="C88" i="2" s="1"/>
  <c r="C86" i="2"/>
  <c r="C85" i="2" s="1"/>
  <c r="C83" i="2"/>
  <c r="C82" i="2" s="1"/>
  <c r="C79" i="2"/>
  <c r="C77" i="2"/>
  <c r="C73" i="2"/>
  <c r="C70" i="2" s="1"/>
  <c r="C69" i="2" s="1"/>
  <c r="C65" i="2"/>
  <c r="C64" i="2" s="1"/>
  <c r="C59" i="2"/>
  <c r="C58" i="2" s="1"/>
  <c r="F88" i="2" l="1"/>
  <c r="E81" i="2"/>
  <c r="E5" i="2" s="1"/>
  <c r="G88" i="2"/>
  <c r="C76" i="2"/>
  <c r="C75" i="2" s="1"/>
  <c r="F89" i="2"/>
  <c r="G89" i="2"/>
  <c r="C81" i="2"/>
  <c r="C62" i="2"/>
  <c r="C61" i="2" s="1"/>
  <c r="C56" i="2"/>
  <c r="C54" i="2"/>
  <c r="C52" i="2"/>
  <c r="C50" i="2"/>
  <c r="C47" i="2"/>
  <c r="C40" i="2"/>
  <c r="C38" i="2"/>
  <c r="C37" i="2" s="1"/>
  <c r="C35" i="2"/>
  <c r="C33" i="2"/>
  <c r="C30" i="2"/>
  <c r="C27" i="2"/>
  <c r="F26" i="2"/>
  <c r="G26" i="2"/>
  <c r="C24" i="2"/>
  <c r="C32" i="2" l="1"/>
  <c r="C29" i="2" s="1"/>
  <c r="G29" i="2" s="1"/>
  <c r="C23" i="2"/>
  <c r="G23" i="2" s="1"/>
  <c r="C49" i="2"/>
  <c r="C15" i="2"/>
  <c r="G15" i="2" s="1"/>
  <c r="C17" i="2"/>
  <c r="G17" i="2" s="1"/>
  <c r="C19" i="2"/>
  <c r="G19" i="2" s="1"/>
  <c r="C21" i="2"/>
  <c r="G21" i="2" s="1"/>
  <c r="G100" i="2"/>
  <c r="G99" i="2"/>
  <c r="G98" i="2"/>
  <c r="G96" i="2"/>
  <c r="G95" i="2"/>
  <c r="G94" i="2"/>
  <c r="G93" i="2"/>
  <c r="G92" i="2"/>
  <c r="G91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6" i="2"/>
  <c r="G65" i="2"/>
  <c r="G64" i="2"/>
  <c r="G63" i="2"/>
  <c r="G62" i="2"/>
  <c r="G61" i="2"/>
  <c r="G57" i="2"/>
  <c r="G56" i="2"/>
  <c r="G55" i="2"/>
  <c r="G54" i="2"/>
  <c r="G53" i="2"/>
  <c r="G52" i="2"/>
  <c r="G51" i="2"/>
  <c r="G50" i="2"/>
  <c r="G48" i="2"/>
  <c r="G47" i="2"/>
  <c r="G41" i="2"/>
  <c r="G40" i="2"/>
  <c r="G39" i="2"/>
  <c r="G38" i="2"/>
  <c r="G37" i="2"/>
  <c r="G36" i="2"/>
  <c r="G35" i="2"/>
  <c r="G34" i="2"/>
  <c r="G33" i="2"/>
  <c r="G31" i="2"/>
  <c r="G30" i="2"/>
  <c r="G28" i="2"/>
  <c r="G27" i="2"/>
  <c r="G25" i="2"/>
  <c r="G24" i="2"/>
  <c r="G22" i="2"/>
  <c r="G20" i="2"/>
  <c r="G18" i="2"/>
  <c r="G16" i="2"/>
  <c r="G11" i="2"/>
  <c r="G9" i="2"/>
  <c r="G8" i="2"/>
  <c r="G32" i="2" l="1"/>
  <c r="G49" i="2"/>
  <c r="C46" i="2"/>
  <c r="C14" i="2"/>
  <c r="C13" i="2" s="1"/>
  <c r="G13" i="2" s="1"/>
  <c r="G46" i="2" l="1"/>
  <c r="G14" i="2"/>
  <c r="G7" i="2"/>
  <c r="C6" i="2"/>
  <c r="C5" i="2" s="1"/>
  <c r="E101" i="2"/>
  <c r="F100" i="2"/>
  <c r="F99" i="2"/>
  <c r="F98" i="2"/>
  <c r="F96" i="2"/>
  <c r="F95" i="2"/>
  <c r="F94" i="2"/>
  <c r="F93" i="2"/>
  <c r="F92" i="2"/>
  <c r="F91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6" i="2"/>
  <c r="F65" i="2"/>
  <c r="F64" i="2"/>
  <c r="F63" i="2"/>
  <c r="F62" i="2"/>
  <c r="F61" i="2"/>
  <c r="F57" i="2"/>
  <c r="F56" i="2"/>
  <c r="F55" i="2"/>
  <c r="F54" i="2"/>
  <c r="F53" i="2"/>
  <c r="F52" i="2"/>
  <c r="F51" i="2"/>
  <c r="F50" i="2"/>
  <c r="F49" i="2"/>
  <c r="F48" i="2"/>
  <c r="F47" i="2"/>
  <c r="F46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1" i="2"/>
  <c r="F9" i="2"/>
  <c r="F8" i="2"/>
  <c r="F7" i="2"/>
  <c r="F6" i="2"/>
  <c r="G6" i="2" l="1"/>
  <c r="G5" i="2" l="1"/>
  <c r="C101" i="2"/>
  <c r="G101" i="2" s="1"/>
  <c r="D44" i="2"/>
  <c r="F45" i="2"/>
  <c r="F44" i="2" l="1"/>
  <c r="D43" i="2"/>
  <c r="D42" i="2" l="1"/>
  <c r="F43" i="2"/>
  <c r="F42" i="2" l="1"/>
  <c r="D5" i="2"/>
  <c r="D101" i="2" l="1"/>
  <c r="F101" i="2" s="1"/>
  <c r="F5" i="2"/>
</calcChain>
</file>

<file path=xl/sharedStrings.xml><?xml version="1.0" encoding="utf-8"?>
<sst xmlns="http://schemas.openxmlformats.org/spreadsheetml/2006/main" count="202" uniqueCount="201">
  <si>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</si>
  <si>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</si>
  <si>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</si>
  <si>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</si>
  <si>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</si>
  <si>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</si>
  <si>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</si>
  <si>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</si>
  <si>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</si>
  <si>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</si>
  <si>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</si>
  <si>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</si>
  <si>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</si>
  <si>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</si>
  <si>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</si>
  <si>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</si>
  <si>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</si>
  <si>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</si>
  <si>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</si>
  <si>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</si>
  <si>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</si>
  <si>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</si>
  <si>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</si>
  <si>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</si>
  <si>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 Земельный налог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</si>
  <si>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</si>
  <si>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</si>
  <si>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</si>
  <si>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</si>
  <si>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</si>
  <si>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</si>
  <si>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</si>
  <si>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</si>
  <si>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</si>
  <si>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</si>
  <si>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</si>
  <si>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</si>
  <si>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</si>
  <si>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</si>
  <si>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</si>
  <si>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</si>
  <si>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</si>
  <si>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</si>
  <si>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</si>
  <si>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</si>
  <si>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</si>
  <si>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 Платежи от государственных и муниципальных унитарных предприятий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</si>
  <si>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</si>
  <si>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</si>
  <si>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</si>
  <si>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</si>
  <si>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</si>
  <si>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</si>
  <si>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</si>
  <si>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</si>
  <si>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</si>
  <si>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</si>
  <si>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</si>
  <si>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</si>
  <si>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</si>
  <si>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</si>
  <si>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 Прочие доходы от компенсации затрат государства</t>
  </si>
  <si>
    <t xml:space="preserve">  Прочие доходы от компенсации затрат бюджетов городских округов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</si>
  <si>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</si>
  <si>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</si>
  <si>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</si>
  <si>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</si>
  <si>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</si>
  <si>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</si>
  <si>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</si>
  <si>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ШТРАФЫ, САНКЦИИ, ВОЗМЕЩЕНИЕ УЩЕРБА</t>
  </si>
  <si>
    <t xml:space="preserve">  ПРОЧИЕ НЕНАЛОГОВЫЕ ДОХОДЫ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</si>
  <si>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</si>
  <si>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</si>
  <si>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</si>
  <si>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</si>
  <si>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</si>
  <si>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</t>
  </si>
  <si>
    <t>(в рублях)</t>
  </si>
  <si>
    <t>Код бюджетной классификации Российской Федерации</t>
  </si>
  <si>
    <t>НАИМЕНОВАНИЕ</t>
  </si>
  <si>
    <t>000 1 01 02000 01 0000 110</t>
  </si>
  <si>
    <t>000 1 01 00000 00 0000 000</t>
  </si>
  <si>
    <t>000 1 00 00000 00 0000 000</t>
  </si>
  <si>
    <t xml:space="preserve"> 000 1 01 02010 01 0000 110</t>
  </si>
  <si>
    <t xml:space="preserve"> 000 1 01 02020 01 0000 110</t>
  </si>
  <si>
    <t xml:space="preserve"> 000 1 01 02030 01 0000 110</t>
  </si>
  <si>
    <t xml:space="preserve"> 000 1 01 02040 01 0000 110</t>
  </si>
  <si>
    <t xml:space="preserve"> 000 1 03 00000 00 0000 000</t>
  </si>
  <si>
    <t xml:space="preserve"> 000 1 03 02000 01 0000 110</t>
  </si>
  <si>
    <t xml:space="preserve"> 000 1 03 02230 01 0000 110</t>
  </si>
  <si>
    <t xml:space="preserve"> 000 1 03 02231 01 0000 110</t>
  </si>
  <si>
    <t xml:space="preserve"> 000 1 03 02240 01 0000 110</t>
  </si>
  <si>
    <t xml:space="preserve"> 000 1 03 02241 01 0000 110</t>
  </si>
  <si>
    <t xml:space="preserve"> 000 1 03 02250 01 0000 110</t>
  </si>
  <si>
    <t xml:space="preserve"> 000 1 03 02251 01 0000 110</t>
  </si>
  <si>
    <t xml:space="preserve"> 000 1 03 02260 01 0000 110</t>
  </si>
  <si>
    <t xml:space="preserve"> 000 1 03 02261 01 0000 110</t>
  </si>
  <si>
    <t xml:space="preserve"> 000 1 05 0000000 0000 000</t>
  </si>
  <si>
    <t xml:space="preserve"> 000 1 05 02000 02 0000 110</t>
  </si>
  <si>
    <t xml:space="preserve"> 000 1 05 02010 02 0000 110</t>
  </si>
  <si>
    <t xml:space="preserve"> 000 1 05 04000 02 0000 110</t>
  </si>
  <si>
    <t xml:space="preserve"> 000 1 05 04010 02 0000 110</t>
  </si>
  <si>
    <t xml:space="preserve"> 000 1 06 00000 00 0000 000</t>
  </si>
  <si>
    <t xml:space="preserve"> 000 1 06 01000 00 0000 110</t>
  </si>
  <si>
    <t xml:space="preserve"> 000 1 06 01020 04 0000 110</t>
  </si>
  <si>
    <t xml:space="preserve"> 000 1 06 06000 00 0000 110</t>
  </si>
  <si>
    <t xml:space="preserve"> 000 1 06 06030 00 0000 110</t>
  </si>
  <si>
    <t xml:space="preserve"> 000 1 06 06032 04 0000 110</t>
  </si>
  <si>
    <t xml:space="preserve"> 000 1 06 06040 00 0000 110</t>
  </si>
  <si>
    <t xml:space="preserve"> 000 1 06 06042 04 0000 110</t>
  </si>
  <si>
    <t>000 1 08 00000 00 0000 000</t>
  </si>
  <si>
    <t xml:space="preserve"> 000 1 08 03000 01 0000 110</t>
  </si>
  <si>
    <t xml:space="preserve"> 000 1 08 03010 01 0000 110</t>
  </si>
  <si>
    <t xml:space="preserve"> 000 1 08 07000 01 0000 110</t>
  </si>
  <si>
    <t xml:space="preserve"> 000 1 08 07150 01 0000 110</t>
  </si>
  <si>
    <t xml:space="preserve"> 000 1 11 00000 00 0000 000</t>
  </si>
  <si>
    <t xml:space="preserve"> 000 1 11 01000 00 0000 120</t>
  </si>
  <si>
    <t xml:space="preserve"> 000 1 11 01040 04 0000 120</t>
  </si>
  <si>
    <t xml:space="preserve"> 000 1 11 05000 00 0000 120</t>
  </si>
  <si>
    <t xml:space="preserve"> 000 1 11 05010 00 0000 120</t>
  </si>
  <si>
    <t xml:space="preserve"> 000 1 11 05012 04 0000 120</t>
  </si>
  <si>
    <t xml:space="preserve"> 000 1 11 05020 00 0000 120</t>
  </si>
  <si>
    <t xml:space="preserve"> 000 1 11 05024 04 0000 120</t>
  </si>
  <si>
    <t xml:space="preserve"> 000 1 11 05030 00 0000 120</t>
  </si>
  <si>
    <t xml:space="preserve"> 000 1 11 05034 04 0000 120</t>
  </si>
  <si>
    <t xml:space="preserve"> 000 1 11 05070 00 0000 120</t>
  </si>
  <si>
    <t xml:space="preserve"> 000 1 11 05074 04 0000 120</t>
  </si>
  <si>
    <t xml:space="preserve"> 000 1 11 07000 00 0000 120</t>
  </si>
  <si>
    <t xml:space="preserve"> 000 1 11 07010 00 0000 120</t>
  </si>
  <si>
    <t xml:space="preserve"> 000 1 11 07014 04 0000 120</t>
  </si>
  <si>
    <t xml:space="preserve"> 000 1 11 09000 00 0000 120</t>
  </si>
  <si>
    <t xml:space="preserve"> 000 1 11 09040 00 0000 120</t>
  </si>
  <si>
    <t xml:space="preserve"> 000 1 11 09044 04 0000 120</t>
  </si>
  <si>
    <t xml:space="preserve"> 000 1 12 00000 00 0000 000</t>
  </si>
  <si>
    <t xml:space="preserve"> 000 1 12 01000 01 0000 120</t>
  </si>
  <si>
    <t xml:space="preserve"> 000 1 12 01010 01 0000 120</t>
  </si>
  <si>
    <t xml:space="preserve"> 000 1 12 01030 01 0000 120</t>
  </si>
  <si>
    <t xml:space="preserve"> 000 1 12 01040 01 0000 120</t>
  </si>
  <si>
    <t xml:space="preserve"> 000 1 12 01041 01 0000 120</t>
  </si>
  <si>
    <t xml:space="preserve"> 000 1 13 00000 00 0000 000</t>
  </si>
  <si>
    <t xml:space="preserve"> 000 1 13 02000 00 0000 130</t>
  </si>
  <si>
    <t xml:space="preserve"> 000 1 13 02060 00 0000 130</t>
  </si>
  <si>
    <t xml:space="preserve"> 000 1 13 02064 04 0000 130</t>
  </si>
  <si>
    <t xml:space="preserve"> 000 1 1 302990 00 0000 130</t>
  </si>
  <si>
    <t xml:space="preserve"> 000 1 13 02994 04 0000 130</t>
  </si>
  <si>
    <t xml:space="preserve"> 000 1 14 00000 00 0000 000</t>
  </si>
  <si>
    <t xml:space="preserve"> 000 1 14 02000 00 0000 000</t>
  </si>
  <si>
    <t xml:space="preserve"> 000 1 14 02040 04 0000 410</t>
  </si>
  <si>
    <t xml:space="preserve"> 000 1 14 02043 04 0000 410</t>
  </si>
  <si>
    <t xml:space="preserve"> 000 1 14 06000 00 0000 430</t>
  </si>
  <si>
    <t xml:space="preserve"> 000 1 14 06010 00 0000 430</t>
  </si>
  <si>
    <t xml:space="preserve"> 000 1 14 06012 04 0000 430</t>
  </si>
  <si>
    <t xml:space="preserve"> 000 1 16 00000 00 0000 000</t>
  </si>
  <si>
    <t xml:space="preserve"> 000 1 17 00000 00 0000 000</t>
  </si>
  <si>
    <t xml:space="preserve"> 000 2 00 00000 00 0000 000</t>
  </si>
  <si>
    <t xml:space="preserve"> 000 2 02 00000 00 0000 000</t>
  </si>
  <si>
    <t xml:space="preserve"> 000 2 19 00000 00 0000 000</t>
  </si>
  <si>
    <t xml:space="preserve"> 000 2 19 00000 04 0000 150</t>
  </si>
  <si>
    <t xml:space="preserve"> 000 2 19 60010 04 0000 150</t>
  </si>
  <si>
    <t>000 1 05 02020 02 0000 110</t>
  </si>
  <si>
    <t>Единый налог на вмененный доход для отдельных видов деятельности (за налоговые периоды, истекшие до 01 января 2011 года)</t>
  </si>
  <si>
    <t xml:space="preserve"> 000 1 11 05300 00 0000 120</t>
  </si>
  <si>
    <t xml:space="preserve"> 000 1 11 05310 00 0000 120</t>
  </si>
  <si>
    <t xml:space="preserve"> 000 1 11 05312 00 0000 120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</si>
  <si>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</si>
  <si>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</si>
  <si>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</si>
  <si>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Плата за выбросы загрязняющих веществ в атмосферный воздух стационарными объектами 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</si>
  <si>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</si>
  <si>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</si>
  <si>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</si>
  <si>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000 1 1406312 04 0000 430</t>
  </si>
  <si>
    <t>000 1 1406310 00 0000 430</t>
  </si>
  <si>
    <t xml:space="preserve"> 000 1 1406300 00 0000 430</t>
  </si>
  <si>
    <t>Процент исполнения к параметрам доходов, %</t>
  </si>
  <si>
    <t xml:space="preserve"> 000 2 07 00000 00 0000 000</t>
  </si>
  <si>
    <t>ПРОЧИЕ БЕЗВОЗМЕЗДНЫЕ ПОСТУПЛЕНИЯ</t>
  </si>
  <si>
    <t>000 1 09 00000 00 0000 000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</si>
  <si>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</si>
  <si>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</si>
  <si>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</si>
  <si>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городских округов</t>
  </si>
  <si>
    <t>000 1 09 04000 00 0000 000</t>
  </si>
  <si>
    <t>000 1 09 04050 00 0000 000</t>
  </si>
  <si>
    <t>000 1 09 04052 04 0000 000</t>
  </si>
  <si>
    <t>Утверждено на 2021 год</t>
  </si>
  <si>
    <t>Темп роста 2021г. к соответствующему периоду 2020г., %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</si>
  <si>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</si>
  <si>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</si>
  <si>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000 1 11 09080 04 0000 120</t>
  </si>
  <si>
    <t xml:space="preserve"> 000 1 11 09080 00 0000 120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</si>
  <si>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</si>
  <si>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</si>
  <si>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Доходы местного бюджета за 9 месяцев 2021 года в сравнении с аналогичным периодом 2020 года</t>
  </si>
  <si>
    <t>Кассовое исполнение за 9 месяцев 2020 года</t>
  </si>
  <si>
    <t>Кассовое исполнение за 9 месяцев 2021 год</t>
  </si>
  <si>
    <t xml:space="preserve"> 000 1 17 15000 00 0000 150</t>
  </si>
  <si>
    <t>Инициативные платежи</t>
  </si>
  <si>
    <t xml:space="preserve"> 000 1 17 15020 04 0000 150</t>
  </si>
  <si>
    <t>Инициативные платежи, зачисляемые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</si>
</sst>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21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4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 shrinkToFit="1"/>
    </xf>
    <xf numFmtId="4" fontId="6" fillId="0" borderId="20">
      <alignment horizontal="right" shrinkToFit="1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8">
      <alignment horizontal="left" wrapText="1"/>
    </xf>
    <xf numFmtId="49" fontId="6" fillId="0" borderId="19">
      <alignment horizontal="center" wrapText="1"/>
    </xf>
    <xf numFmtId="4" fontId="6" fillId="0" borderId="29">
      <alignment horizontal="right" shrinkToFit="1"/>
    </xf>
    <xf numFmtId="4" fontId="6" fillId="0" borderId="30">
      <alignment horizontal="right" shrinkToFit="1"/>
    </xf>
    <xf numFmtId="0" fontId="6" fillId="0" borderId="31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0">
      <alignment horizontal="left" wrapText="1" indent="2"/>
    </xf>
    <xf numFmtId="49" fontId="6" fillId="0" borderId="32">
      <alignment horizontal="center"/>
    </xf>
    <xf numFmtId="49" fontId="6" fillId="0" borderId="29">
      <alignment horizontal="center"/>
    </xf>
    <xf numFmtId="0" fontId="6" fillId="0" borderId="11">
      <alignment horizontal="left" wrapText="1" indent="2"/>
    </xf>
    <xf numFmtId="49" fontId="6" fillId="0" borderId="29">
      <alignment horizontal="center" shrinkToFit="1"/>
    </xf>
    <xf numFmtId="0" fontId="6" fillId="0" borderId="12"/>
    <xf numFmtId="0" fontId="6" fillId="0" borderId="33"/>
    <xf numFmtId="0" fontId="1" fillId="0" borderId="34">
      <alignment horizontal="left" wrapText="1"/>
    </xf>
    <xf numFmtId="0" fontId="6" fillId="0" borderId="35">
      <alignment horizontal="center" wrapText="1"/>
    </xf>
    <xf numFmtId="49" fontId="6" fillId="0" borderId="36">
      <alignment horizontal="center" wrapText="1"/>
    </xf>
    <xf numFmtId="4" fontId="6" fillId="0" borderId="19">
      <alignment horizontal="right" shrinkToFit="1"/>
    </xf>
    <xf numFmtId="4" fontId="6" fillId="0" borderId="37">
      <alignment horizontal="right" shrinkToFit="1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8">
      <alignment horizontal="left" wrapText="1" indent="1"/>
    </xf>
    <xf numFmtId="49" fontId="6" fillId="0" borderId="32">
      <alignment horizontal="center" wrapText="1"/>
    </xf>
    <xf numFmtId="0" fontId="6" fillId="0" borderId="31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8">
      <alignment horizontal="left" wrapText="1" indent="2"/>
    </xf>
    <xf numFmtId="49" fontId="6" fillId="0" borderId="32">
      <alignment horizontal="center" shrinkToFit="1"/>
    </xf>
    <xf numFmtId="0" fontId="6" fillId="0" borderId="31">
      <alignment horizontal="left" wrapText="1" indent="2"/>
    </xf>
    <xf numFmtId="0" fontId="4" fillId="0" borderId="13"/>
    <xf numFmtId="0" fontId="10" fillId="0" borderId="39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40"/>
    <xf numFmtId="49" fontId="1" fillId="0" borderId="18">
      <alignment horizontal="center"/>
    </xf>
    <xf numFmtId="0" fontId="9" fillId="0" borderId="8"/>
    <xf numFmtId="49" fontId="11" fillId="0" borderId="41">
      <alignment horizontal="left" vertical="center" wrapText="1"/>
    </xf>
    <xf numFmtId="49" fontId="1" fillId="0" borderId="27">
      <alignment horizontal="center" vertical="center" wrapText="1"/>
    </xf>
    <xf numFmtId="49" fontId="6" fillId="0" borderId="42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>
      <alignment shrinkToFit="1"/>
    </xf>
    <xf numFmtId="4" fontId="6" fillId="0" borderId="24">
      <alignment horizontal="right" shrinkToFit="1"/>
    </xf>
    <xf numFmtId="4" fontId="6" fillId="0" borderId="25">
      <alignment horizontal="right" shrinkToFit="1"/>
    </xf>
    <xf numFmtId="49" fontId="6" fillId="0" borderId="38">
      <alignment horizontal="left" vertical="center" wrapText="1" indent="3"/>
    </xf>
    <xf numFmtId="49" fontId="6" fillId="0" borderId="32">
      <alignment horizontal="center" vertical="center" wrapText="1"/>
    </xf>
    <xf numFmtId="49" fontId="6" fillId="0" borderId="41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40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 shrinkToFit="1"/>
    </xf>
    <xf numFmtId="4" fontId="6" fillId="0" borderId="45">
      <alignment horizontal="right" shrinkToFit="1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>
      <alignment shrinkToFit="1"/>
    </xf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9">
      <alignment horizontal="center" vertical="center" textRotation="90"/>
    </xf>
    <xf numFmtId="49" fontId="11" fillId="0" borderId="40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1">
      <alignment horizontal="left" vertical="center" wrapText="1"/>
    </xf>
    <xf numFmtId="0" fontId="6" fillId="0" borderId="23">
      <alignment horizontal="center" vertical="center"/>
    </xf>
    <xf numFmtId="0" fontId="6" fillId="0" borderId="32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1">
      <alignment horizontal="left" vertical="center" wrapText="1"/>
    </xf>
    <xf numFmtId="49" fontId="6" fillId="0" borderId="23">
      <alignment horizontal="center" vertical="center"/>
    </xf>
    <xf numFmtId="49" fontId="6" fillId="0" borderId="32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33">
    <xf numFmtId="0" fontId="0" fillId="0" borderId="0" xfId="0"/>
    <xf numFmtId="0" fontId="17" fillId="0" borderId="0" xfId="0" applyFont="1" applyProtection="1">
      <protection locked="0"/>
    </xf>
    <xf numFmtId="49" fontId="18" fillId="0" borderId="46" xfId="50" applyNumberFormat="1" applyFont="1" applyBorder="1" applyProtection="1">
      <alignment horizontal="center"/>
    </xf>
    <xf numFmtId="0" fontId="18" fillId="0" borderId="1" xfId="18" applyNumberFormat="1" applyFont="1" applyProtection="1"/>
    <xf numFmtId="0" fontId="18" fillId="2" borderId="1" xfId="54" applyNumberFormat="1" applyFont="1" applyProtection="1"/>
    <xf numFmtId="0" fontId="17" fillId="0" borderId="0" xfId="0" applyFont="1" applyAlignment="1" applyProtection="1">
      <alignment horizontal="right"/>
      <protection locked="0"/>
    </xf>
    <xf numFmtId="0" fontId="18" fillId="0" borderId="1" xfId="5" applyNumberFormat="1" applyFont="1" applyAlignment="1" applyProtection="1">
      <alignment horizontal="right"/>
    </xf>
    <xf numFmtId="49" fontId="18" fillId="0" borderId="46" xfId="35" applyFont="1" applyBorder="1">
      <alignment horizontal="center" vertical="center" wrapText="1"/>
    </xf>
    <xf numFmtId="49" fontId="19" fillId="0" borderId="46" xfId="50" applyNumberFormat="1" applyFont="1" applyBorder="1" applyProtection="1">
      <alignment horizontal="center"/>
    </xf>
    <xf numFmtId="0" fontId="19" fillId="0" borderId="46" xfId="48" applyNumberFormat="1" applyFont="1" applyBorder="1" applyProtection="1">
      <alignment horizontal="left" wrapText="1" indent="2"/>
    </xf>
    <xf numFmtId="0" fontId="18" fillId="0" borderId="46" xfId="48" applyNumberFormat="1" applyFont="1" applyBorder="1" applyProtection="1">
      <alignment horizontal="left" wrapText="1" indent="2"/>
    </xf>
    <xf numFmtId="0" fontId="19" fillId="0" borderId="46" xfId="18" applyNumberFormat="1" applyFont="1" applyBorder="1" applyProtection="1"/>
    <xf numFmtId="0" fontId="18" fillId="0" borderId="1" xfId="18" applyNumberFormat="1" applyFont="1" applyAlignment="1" applyProtection="1">
      <alignment horizontal="right"/>
    </xf>
    <xf numFmtId="0" fontId="18" fillId="4" borderId="46" xfId="48" applyNumberFormat="1" applyFont="1" applyFill="1" applyBorder="1" applyProtection="1">
      <alignment horizontal="left" wrapText="1" indent="2"/>
    </xf>
    <xf numFmtId="0" fontId="17" fillId="4" borderId="0" xfId="0" applyFont="1" applyFill="1" applyAlignment="1" applyProtection="1">
      <alignment horizontal="right"/>
      <protection locked="0"/>
    </xf>
    <xf numFmtId="0" fontId="17" fillId="4" borderId="0" xfId="0" applyFont="1" applyFill="1" applyProtection="1">
      <protection locked="0"/>
    </xf>
    <xf numFmtId="0" fontId="18" fillId="4" borderId="46" xfId="10" applyNumberFormat="1" applyFont="1" applyFill="1" applyBorder="1" applyAlignment="1" applyProtection="1">
      <alignment horizontal="center" vertical="center" wrapText="1"/>
    </xf>
    <xf numFmtId="0" fontId="17" fillId="4" borderId="46" xfId="0" applyFont="1" applyFill="1" applyBorder="1" applyAlignment="1" applyProtection="1">
      <alignment horizontal="center" vertical="center" wrapText="1"/>
      <protection locked="0"/>
    </xf>
    <xf numFmtId="165" fontId="19" fillId="0" borderId="46" xfId="15" applyNumberFormat="1" applyFont="1" applyBorder="1" applyAlignment="1" applyProtection="1">
      <alignment horizontal="right"/>
    </xf>
    <xf numFmtId="165" fontId="18" fillId="0" borderId="46" xfId="15" applyNumberFormat="1" applyFont="1" applyBorder="1" applyAlignment="1" applyProtection="1">
      <alignment horizontal="right"/>
    </xf>
    <xf numFmtId="165" fontId="19" fillId="0" borderId="46" xfId="5" applyNumberFormat="1" applyFont="1" applyBorder="1" applyAlignment="1" applyProtection="1">
      <alignment horizontal="right"/>
    </xf>
    <xf numFmtId="4" fontId="18" fillId="4" borderId="46" xfId="40" applyNumberFormat="1" applyFont="1" applyFill="1" applyBorder="1" applyProtection="1">
      <alignment horizontal="right" shrinkToFit="1"/>
    </xf>
    <xf numFmtId="4" fontId="19" fillId="4" borderId="46" xfId="40" applyNumberFormat="1" applyFont="1" applyFill="1" applyBorder="1" applyProtection="1">
      <alignment horizontal="right" shrinkToFit="1"/>
    </xf>
    <xf numFmtId="4" fontId="19" fillId="4" borderId="46" xfId="52" applyNumberFormat="1" applyFont="1" applyFill="1" applyBorder="1" applyProtection="1"/>
    <xf numFmtId="4" fontId="19" fillId="4" borderId="46" xfId="52" applyNumberFormat="1" applyFont="1" applyFill="1" applyBorder="1" applyAlignment="1" applyProtection="1">
      <alignment wrapText="1"/>
    </xf>
    <xf numFmtId="49" fontId="18" fillId="4" borderId="46" xfId="35" applyNumberFormat="1" applyFont="1" applyFill="1" applyBorder="1" applyProtection="1">
      <alignment horizontal="center" vertical="center" wrapText="1"/>
    </xf>
    <xf numFmtId="0" fontId="19" fillId="0" borderId="46" xfId="48" applyNumberFormat="1" applyFont="1" applyBorder="1" applyAlignment="1" applyProtection="1">
      <alignment horizontal="left" vertical="center" wrapText="1" indent="2"/>
    </xf>
    <xf numFmtId="0" fontId="18" fillId="4" borderId="1" xfId="54" applyNumberFormat="1" applyFont="1" applyFill="1" applyProtection="1"/>
    <xf numFmtId="4" fontId="19" fillId="4" borderId="46" xfId="48" applyNumberFormat="1" applyFont="1" applyFill="1" applyBorder="1" applyAlignment="1" applyProtection="1">
      <alignment horizontal="right" wrapText="1"/>
    </xf>
    <xf numFmtId="4" fontId="18" fillId="4" borderId="46" xfId="48" applyNumberFormat="1" applyFont="1" applyFill="1" applyBorder="1" applyAlignment="1" applyProtection="1">
      <alignment horizontal="right" wrapText="1"/>
    </xf>
    <xf numFmtId="4" fontId="19" fillId="4" borderId="46" xfId="18" applyNumberFormat="1" applyFont="1" applyFill="1" applyBorder="1" applyAlignment="1" applyProtection="1">
      <alignment horizontal="right"/>
    </xf>
    <xf numFmtId="49" fontId="18" fillId="4" borderId="46" xfId="35" applyFont="1" applyFill="1" applyBorder="1" applyAlignment="1">
      <alignment horizontal="center" vertical="center" wrapText="1"/>
    </xf>
    <xf numFmtId="0" fontId="20" fillId="0" borderId="0" xfId="0" applyFont="1" applyAlignment="1" applyProtection="1">
      <alignment horizontal="center" vertical="center"/>
      <protection locked="0"/>
    </xf>
  </cellXfs>
  <cellStyles count="174">
    <cellStyle name="br" xfId="169"/>
    <cellStyle name="col" xfId="168"/>
    <cellStyle name="style0" xfId="170"/>
    <cellStyle name="td" xfId="171"/>
    <cellStyle name="tr" xfId="167"/>
    <cellStyle name="xl100" xfId="81"/>
    <cellStyle name="xl101" xfId="72"/>
    <cellStyle name="xl102" xfId="60"/>
    <cellStyle name="xl103" xfId="73"/>
    <cellStyle name="xl104" xfId="61"/>
    <cellStyle name="xl105" xfId="85"/>
    <cellStyle name="xl106" xfId="91"/>
    <cellStyle name="xl107" xfId="87"/>
    <cellStyle name="xl108" xfId="94"/>
    <cellStyle name="xl109" xfId="96"/>
    <cellStyle name="xl110" xfId="99"/>
    <cellStyle name="xl111" xfId="83"/>
    <cellStyle name="xl112" xfId="86"/>
    <cellStyle name="xl113" xfId="92"/>
    <cellStyle name="xl114" xfId="97"/>
    <cellStyle name="xl115" xfId="84"/>
    <cellStyle name="xl116" xfId="93"/>
    <cellStyle name="xl117" xfId="88"/>
    <cellStyle name="xl118" xfId="95"/>
    <cellStyle name="xl119" xfId="98"/>
    <cellStyle name="xl120" xfId="89"/>
    <cellStyle name="xl121" xfId="90"/>
    <cellStyle name="xl122" xfId="100"/>
    <cellStyle name="xl123" xfId="123"/>
    <cellStyle name="xl124" xfId="127"/>
    <cellStyle name="xl125" xfId="131"/>
    <cellStyle name="xl126" xfId="137"/>
    <cellStyle name="xl127" xfId="138"/>
    <cellStyle name="xl128" xfId="139"/>
    <cellStyle name="xl129" xfId="141"/>
    <cellStyle name="xl130" xfId="162"/>
    <cellStyle name="xl131" xfId="165"/>
    <cellStyle name="xl132" xfId="101"/>
    <cellStyle name="xl133" xfId="104"/>
    <cellStyle name="xl134" xfId="107"/>
    <cellStyle name="xl135" xfId="109"/>
    <cellStyle name="xl136" xfId="114"/>
    <cellStyle name="xl137" xfId="116"/>
    <cellStyle name="xl138" xfId="118"/>
    <cellStyle name="xl139" xfId="119"/>
    <cellStyle name="xl140" xfId="124"/>
    <cellStyle name="xl141" xfId="128"/>
    <cellStyle name="xl142" xfId="132"/>
    <cellStyle name="xl143" xfId="140"/>
    <cellStyle name="xl144" xfId="143"/>
    <cellStyle name="xl145" xfId="147"/>
    <cellStyle name="xl146" xfId="151"/>
    <cellStyle name="xl147" xfId="155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42"/>
    <cellStyle name="xl159" xfId="144"/>
    <cellStyle name="xl160" xfId="145"/>
    <cellStyle name="xl161" xfId="146"/>
    <cellStyle name="xl162" xfId="148"/>
    <cellStyle name="xl163" xfId="149"/>
    <cellStyle name="xl164" xfId="150"/>
    <cellStyle name="xl165" xfId="152"/>
    <cellStyle name="xl166" xfId="153"/>
    <cellStyle name="xl167" xfId="154"/>
    <cellStyle name="xl168" xfId="156"/>
    <cellStyle name="xl169" xfId="103"/>
    <cellStyle name="xl170" xfId="111"/>
    <cellStyle name="xl171" xfId="121"/>
    <cellStyle name="xl172" xfId="126"/>
    <cellStyle name="xl173" xfId="130"/>
    <cellStyle name="xl174" xfId="134"/>
    <cellStyle name="xl175" xfId="157"/>
    <cellStyle name="xl176" xfId="160"/>
    <cellStyle name="xl177" xfId="163"/>
    <cellStyle name="xl178" xfId="166"/>
    <cellStyle name="xl179" xfId="158"/>
    <cellStyle name="xl180" xfId="161"/>
    <cellStyle name="xl181" xfId="159"/>
    <cellStyle name="xl182" xfId="112"/>
    <cellStyle name="xl183" xfId="102"/>
    <cellStyle name="xl184" xfId="113"/>
    <cellStyle name="xl185" xfId="122"/>
    <cellStyle name="xl186" xfId="136"/>
    <cellStyle name="xl187" xfId="164"/>
    <cellStyle name="xl188" xfId="106"/>
    <cellStyle name="xl21" xfId="172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73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74"/>
    <cellStyle name="xl81" xfId="76"/>
    <cellStyle name="xl82" xfId="69"/>
    <cellStyle name="xl83" xfId="56"/>
    <cellStyle name="xl84" xfId="67"/>
    <cellStyle name="xl85" xfId="75"/>
    <cellStyle name="xl86" xfId="77"/>
    <cellStyle name="xl87" xfId="70"/>
    <cellStyle name="xl88" xfId="82"/>
    <cellStyle name="xl89" xfId="57"/>
    <cellStyle name="xl90" xfId="63"/>
    <cellStyle name="xl91" xfId="78"/>
    <cellStyle name="xl92" xfId="71"/>
    <cellStyle name="xl93" xfId="59"/>
    <cellStyle name="xl94" xfId="64"/>
    <cellStyle name="xl95" xfId="79"/>
    <cellStyle name="xl96" xfId="65"/>
    <cellStyle name="xl97" xfId="68"/>
    <cellStyle name="xl98" xfId="80"/>
    <cellStyle name="xl99" xfId="6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2"/>
  <sheetViews>
    <sheetView tabSelected="1" topLeftCell="A94" zoomScaleNormal="100" zoomScaleSheetLayoutView="100" workbookViewId="0">
      <selection activeCell="F97" sqref="F97"/>
    </sheetView>
  </sheetViews>
  <sheetFormatPr defaultRowHeight="15.75" x14ac:dyDescent="0.25"/>
  <cols>
    <col min="1" max="1" width="28.28515625" style="1" customWidth="1"/>
    <col min="2" max="2" width="82.28515625" style="1" customWidth="1"/>
    <col min="3" max="3" width="18.5703125" style="5" customWidth="1"/>
    <col min="4" max="4" width="16.7109375" style="15" customWidth="1"/>
    <col min="5" max="5" width="19.85546875" style="1" customWidth="1"/>
    <col min="6" max="6" width="19.42578125" style="5" customWidth="1"/>
    <col min="7" max="7" width="20.5703125" style="1" customWidth="1"/>
    <col min="8" max="16384" width="9.140625" style="1"/>
  </cols>
  <sheetData>
    <row r="2" spans="1:7" ht="25.5" customHeight="1" x14ac:dyDescent="0.25">
      <c r="A2" s="32" t="s">
        <v>194</v>
      </c>
      <c r="B2" s="32"/>
      <c r="C2" s="32"/>
      <c r="D2" s="32"/>
      <c r="E2" s="32"/>
      <c r="F2" s="32"/>
      <c r="G2" s="32"/>
    </row>
    <row r="3" spans="1:7" ht="25.5" customHeight="1" x14ac:dyDescent="0.25">
      <c r="C3" s="14"/>
      <c r="E3" s="15"/>
      <c r="G3" s="5" t="s">
        <v>78</v>
      </c>
    </row>
    <row r="4" spans="1:7" ht="67.5" customHeight="1" x14ac:dyDescent="0.25">
      <c r="A4" s="7" t="s">
        <v>79</v>
      </c>
      <c r="B4" s="7" t="s">
        <v>80</v>
      </c>
      <c r="C4" s="31" t="s">
        <v>195</v>
      </c>
      <c r="D4" s="25" t="s">
        <v>186</v>
      </c>
      <c r="E4" s="25" t="s">
        <v>196</v>
      </c>
      <c r="F4" s="16" t="s">
        <v>175</v>
      </c>
      <c r="G4" s="17" t="s">
        <v>187</v>
      </c>
    </row>
    <row r="5" spans="1:7" ht="21.75" customHeight="1" x14ac:dyDescent="0.25">
      <c r="A5" s="8" t="s">
        <v>83</v>
      </c>
      <c r="B5" s="9" t="s">
        <v>0</v>
      </c>
      <c r="C5" s="28">
        <f>C6+C13+C23+C29+C37+C42+C46+C69+C75+C81+C91+C92</f>
        <v>72522856.600000024</v>
      </c>
      <c r="D5" s="22">
        <f t="shared" ref="D5:E5" si="0">D6+D13+D23+D29+D37+D42+D46+D69+D75+D81+D91+D92</f>
        <v>107590652.5</v>
      </c>
      <c r="E5" s="22">
        <f t="shared" si="0"/>
        <v>67278504.950000003</v>
      </c>
      <c r="F5" s="18">
        <f>E5/D5%</f>
        <v>62.531923904820644</v>
      </c>
      <c r="G5" s="18">
        <f>E5/C5%</f>
        <v>92.768691284562536</v>
      </c>
    </row>
    <row r="6" spans="1:7" ht="24" customHeight="1" x14ac:dyDescent="0.25">
      <c r="A6" s="8" t="s">
        <v>82</v>
      </c>
      <c r="B6" s="9" t="s">
        <v>1</v>
      </c>
      <c r="C6" s="28">
        <f>C7</f>
        <v>43437151.550000004</v>
      </c>
      <c r="D6" s="22">
        <f t="shared" ref="D6:E6" si="1">D7</f>
        <v>67488000</v>
      </c>
      <c r="E6" s="22">
        <f t="shared" si="1"/>
        <v>49360877.300000004</v>
      </c>
      <c r="F6" s="18">
        <f t="shared" ref="F6:F80" si="2">E6/D6%</f>
        <v>73.140228336889521</v>
      </c>
      <c r="G6" s="18">
        <f t="shared" ref="G6:G80" si="3">E6/C6%</f>
        <v>113.63746364257166</v>
      </c>
    </row>
    <row r="7" spans="1:7" ht="24" customHeight="1" x14ac:dyDescent="0.25">
      <c r="A7" s="8" t="s">
        <v>81</v>
      </c>
      <c r="B7" s="9" t="s">
        <v>2</v>
      </c>
      <c r="C7" s="28">
        <f>C8+C9+C10+C11+C12</f>
        <v>43437151.550000004</v>
      </c>
      <c r="D7" s="22">
        <f>D8+D9+D10+D11+D12</f>
        <v>67488000</v>
      </c>
      <c r="E7" s="22">
        <f>E8+E9+E10+E11+E12</f>
        <v>49360877.300000004</v>
      </c>
      <c r="F7" s="18">
        <f t="shared" si="2"/>
        <v>73.140228336889521</v>
      </c>
      <c r="G7" s="18">
        <f t="shared" si="3"/>
        <v>113.63746364257166</v>
      </c>
    </row>
    <row r="8" spans="1:7" ht="66" customHeight="1" x14ac:dyDescent="0.25">
      <c r="A8" s="2" t="s">
        <v>84</v>
      </c>
      <c r="B8" s="10" t="s">
        <v>3</v>
      </c>
      <c r="C8" s="29">
        <v>42533174.689999998</v>
      </c>
      <c r="D8" s="21">
        <v>66670000</v>
      </c>
      <c r="E8" s="21">
        <v>48742844.090000004</v>
      </c>
      <c r="F8" s="19">
        <f t="shared" si="2"/>
        <v>73.110610604469784</v>
      </c>
      <c r="G8" s="19">
        <f t="shared" si="3"/>
        <v>114.59959066131023</v>
      </c>
    </row>
    <row r="9" spans="1:7" ht="100.5" customHeight="1" x14ac:dyDescent="0.25">
      <c r="A9" s="2" t="s">
        <v>85</v>
      </c>
      <c r="B9" s="10" t="s">
        <v>4</v>
      </c>
      <c r="C9" s="29">
        <v>69670.710000000006</v>
      </c>
      <c r="D9" s="21">
        <v>159000</v>
      </c>
      <c r="E9" s="21">
        <v>74121.350000000006</v>
      </c>
      <c r="F9" s="19">
        <f t="shared" si="2"/>
        <v>46.617201257861637</v>
      </c>
      <c r="G9" s="19">
        <f t="shared" si="3"/>
        <v>106.38810771413122</v>
      </c>
    </row>
    <row r="10" spans="1:7" ht="45.75" customHeight="1" x14ac:dyDescent="0.25">
      <c r="A10" s="2" t="s">
        <v>86</v>
      </c>
      <c r="B10" s="10" t="s">
        <v>5</v>
      </c>
      <c r="C10" s="29">
        <v>781034.7</v>
      </c>
      <c r="D10" s="21">
        <v>626000</v>
      </c>
      <c r="E10" s="21">
        <v>-191209.31</v>
      </c>
      <c r="F10" s="19">
        <v>0</v>
      </c>
      <c r="G10" s="19">
        <v>0</v>
      </c>
    </row>
    <row r="11" spans="1:7" ht="78" customHeight="1" x14ac:dyDescent="0.25">
      <c r="A11" s="2" t="s">
        <v>87</v>
      </c>
      <c r="B11" s="10" t="s">
        <v>6</v>
      </c>
      <c r="C11" s="29">
        <v>53271.45</v>
      </c>
      <c r="D11" s="21">
        <v>33000</v>
      </c>
      <c r="E11" s="21">
        <v>77746.2</v>
      </c>
      <c r="F11" s="19">
        <f t="shared" si="2"/>
        <v>235.59454545454545</v>
      </c>
      <c r="G11" s="19">
        <f t="shared" si="3"/>
        <v>145.94346502676387</v>
      </c>
    </row>
    <row r="12" spans="1:7" ht="78.75" customHeight="1" x14ac:dyDescent="0.25">
      <c r="A12" s="2" t="s">
        <v>188</v>
      </c>
      <c r="B12" s="10" t="s">
        <v>189</v>
      </c>
      <c r="C12" s="29">
        <v>0</v>
      </c>
      <c r="D12" s="21">
        <v>0</v>
      </c>
      <c r="E12" s="21">
        <v>657374.97</v>
      </c>
      <c r="F12" s="19" t="e">
        <f t="shared" si="2"/>
        <v>#DIV/0!</v>
      </c>
      <c r="G12" s="19" t="e">
        <f t="shared" si="3"/>
        <v>#DIV/0!</v>
      </c>
    </row>
    <row r="13" spans="1:7" ht="31.5" x14ac:dyDescent="0.25">
      <c r="A13" s="8" t="s">
        <v>88</v>
      </c>
      <c r="B13" s="9" t="s">
        <v>7</v>
      </c>
      <c r="C13" s="28">
        <f>C14</f>
        <v>1866010.9499999997</v>
      </c>
      <c r="D13" s="22">
        <f>D14</f>
        <v>2879500</v>
      </c>
      <c r="E13" s="22">
        <f>E14</f>
        <v>2135231.5299999998</v>
      </c>
      <c r="F13" s="18">
        <f t="shared" si="2"/>
        <v>74.152857440527868</v>
      </c>
      <c r="G13" s="18">
        <f t="shared" si="3"/>
        <v>114.42759915208428</v>
      </c>
    </row>
    <row r="14" spans="1:7" ht="31.5" x14ac:dyDescent="0.25">
      <c r="A14" s="2" t="s">
        <v>89</v>
      </c>
      <c r="B14" s="10" t="s">
        <v>8</v>
      </c>
      <c r="C14" s="29">
        <f>C15+C17+C19+C21</f>
        <v>1866010.9499999997</v>
      </c>
      <c r="D14" s="21">
        <f>D15+D17+D19+D21</f>
        <v>2879500</v>
      </c>
      <c r="E14" s="21">
        <f>E15+E17+E19+E21</f>
        <v>2135231.5299999998</v>
      </c>
      <c r="F14" s="19">
        <f t="shared" si="2"/>
        <v>74.152857440527868</v>
      </c>
      <c r="G14" s="19">
        <f t="shared" si="3"/>
        <v>114.42759915208428</v>
      </c>
    </row>
    <row r="15" spans="1:7" ht="67.5" customHeight="1" x14ac:dyDescent="0.25">
      <c r="A15" s="2" t="s">
        <v>90</v>
      </c>
      <c r="B15" s="10" t="s">
        <v>9</v>
      </c>
      <c r="C15" s="29">
        <f>C16</f>
        <v>869948.85</v>
      </c>
      <c r="D15" s="21">
        <f>D16</f>
        <v>1322200</v>
      </c>
      <c r="E15" s="21">
        <f>E16</f>
        <v>968480.79</v>
      </c>
      <c r="F15" s="19">
        <f t="shared" si="2"/>
        <v>73.247677355921951</v>
      </c>
      <c r="G15" s="19">
        <f t="shared" si="3"/>
        <v>111.3261762458793</v>
      </c>
    </row>
    <row r="16" spans="1:7" ht="95.25" customHeight="1" x14ac:dyDescent="0.25">
      <c r="A16" s="2" t="s">
        <v>91</v>
      </c>
      <c r="B16" s="10" t="s">
        <v>10</v>
      </c>
      <c r="C16" s="29">
        <v>869948.85</v>
      </c>
      <c r="D16" s="21">
        <v>1322200</v>
      </c>
      <c r="E16" s="21">
        <v>968480.79</v>
      </c>
      <c r="F16" s="19">
        <f t="shared" si="2"/>
        <v>73.247677355921951</v>
      </c>
      <c r="G16" s="19">
        <f t="shared" si="3"/>
        <v>111.3261762458793</v>
      </c>
    </row>
    <row r="17" spans="1:7" ht="78.75" customHeight="1" x14ac:dyDescent="0.25">
      <c r="A17" s="2" t="s">
        <v>92</v>
      </c>
      <c r="B17" s="10" t="s">
        <v>11</v>
      </c>
      <c r="C17" s="29">
        <f>C18</f>
        <v>6005.76</v>
      </c>
      <c r="D17" s="21">
        <f t="shared" ref="D17:E17" si="4">D18</f>
        <v>7500</v>
      </c>
      <c r="E17" s="21">
        <f t="shared" si="4"/>
        <v>6922.38</v>
      </c>
      <c r="F17" s="19">
        <f t="shared" si="2"/>
        <v>92.298400000000001</v>
      </c>
      <c r="G17" s="19">
        <f t="shared" si="3"/>
        <v>115.26234814578005</v>
      </c>
    </row>
    <row r="18" spans="1:7" ht="111.75" customHeight="1" x14ac:dyDescent="0.25">
      <c r="A18" s="2" t="s">
        <v>93</v>
      </c>
      <c r="B18" s="10" t="s">
        <v>12</v>
      </c>
      <c r="C18" s="29">
        <v>6005.76</v>
      </c>
      <c r="D18" s="21">
        <v>7500</v>
      </c>
      <c r="E18" s="21">
        <v>6922.38</v>
      </c>
      <c r="F18" s="19">
        <f t="shared" si="2"/>
        <v>92.298400000000001</v>
      </c>
      <c r="G18" s="19">
        <f t="shared" si="3"/>
        <v>115.26234814578005</v>
      </c>
    </row>
    <row r="19" spans="1:7" ht="60.75" customHeight="1" x14ac:dyDescent="0.25">
      <c r="A19" s="2" t="s">
        <v>94</v>
      </c>
      <c r="B19" s="10" t="s">
        <v>13</v>
      </c>
      <c r="C19" s="29">
        <f>C20</f>
        <v>1159981.44</v>
      </c>
      <c r="D19" s="21">
        <f t="shared" ref="D19:E19" si="5">D20</f>
        <v>1739200</v>
      </c>
      <c r="E19" s="21">
        <f t="shared" si="5"/>
        <v>1330799.3799999999</v>
      </c>
      <c r="F19" s="19">
        <f t="shared" si="2"/>
        <v>76.517903633854644</v>
      </c>
      <c r="G19" s="19">
        <f t="shared" si="3"/>
        <v>114.72592009748018</v>
      </c>
    </row>
    <row r="20" spans="1:7" ht="98.25" customHeight="1" x14ac:dyDescent="0.25">
      <c r="A20" s="2" t="s">
        <v>95</v>
      </c>
      <c r="B20" s="10" t="s">
        <v>14</v>
      </c>
      <c r="C20" s="29">
        <v>1159981.44</v>
      </c>
      <c r="D20" s="21">
        <v>1739200</v>
      </c>
      <c r="E20" s="21">
        <v>1330799.3799999999</v>
      </c>
      <c r="F20" s="19">
        <f t="shared" si="2"/>
        <v>76.517903633854644</v>
      </c>
      <c r="G20" s="19">
        <f t="shared" si="3"/>
        <v>114.72592009748018</v>
      </c>
    </row>
    <row r="21" spans="1:7" ht="74.25" customHeight="1" x14ac:dyDescent="0.25">
      <c r="A21" s="2" t="s">
        <v>96</v>
      </c>
      <c r="B21" s="10" t="s">
        <v>15</v>
      </c>
      <c r="C21" s="29">
        <f>C22</f>
        <v>-169925.1</v>
      </c>
      <c r="D21" s="21">
        <f t="shared" ref="D21:E21" si="6">D22</f>
        <v>-189400</v>
      </c>
      <c r="E21" s="21">
        <f t="shared" si="6"/>
        <v>-170971.02</v>
      </c>
      <c r="F21" s="19">
        <f t="shared" si="2"/>
        <v>90.26980992608236</v>
      </c>
      <c r="G21" s="19">
        <f t="shared" si="3"/>
        <v>100.61551824892261</v>
      </c>
    </row>
    <row r="22" spans="1:7" ht="102.75" customHeight="1" x14ac:dyDescent="0.25">
      <c r="A22" s="2" t="s">
        <v>97</v>
      </c>
      <c r="B22" s="10" t="s">
        <v>16</v>
      </c>
      <c r="C22" s="29">
        <v>-169925.1</v>
      </c>
      <c r="D22" s="21">
        <v>-189400</v>
      </c>
      <c r="E22" s="21">
        <v>-170971.02</v>
      </c>
      <c r="F22" s="19">
        <f t="shared" si="2"/>
        <v>90.26980992608236</v>
      </c>
      <c r="G22" s="19">
        <f t="shared" si="3"/>
        <v>100.61551824892261</v>
      </c>
    </row>
    <row r="23" spans="1:7" ht="20.25" customHeight="1" x14ac:dyDescent="0.25">
      <c r="A23" s="8" t="s">
        <v>98</v>
      </c>
      <c r="B23" s="9" t="s">
        <v>17</v>
      </c>
      <c r="C23" s="28">
        <f>C24+C27</f>
        <v>2278954.2399999998</v>
      </c>
      <c r="D23" s="22">
        <f t="shared" ref="D23:E23" si="7">D24+D27</f>
        <v>3300000</v>
      </c>
      <c r="E23" s="22">
        <f t="shared" si="7"/>
        <v>2460938.19</v>
      </c>
      <c r="F23" s="18">
        <f t="shared" si="2"/>
        <v>74.573884545454547</v>
      </c>
      <c r="G23" s="18">
        <f t="shared" si="3"/>
        <v>107.98541483658751</v>
      </c>
    </row>
    <row r="24" spans="1:7" ht="22.5" customHeight="1" x14ac:dyDescent="0.25">
      <c r="A24" s="2" t="s">
        <v>99</v>
      </c>
      <c r="B24" s="10" t="s">
        <v>18</v>
      </c>
      <c r="C24" s="29">
        <f>C25+C26</f>
        <v>2097797.63</v>
      </c>
      <c r="D24" s="21">
        <f t="shared" ref="D24:E24" si="8">D25+D26</f>
        <v>900000</v>
      </c>
      <c r="E24" s="21">
        <f t="shared" si="8"/>
        <v>916177.28999999992</v>
      </c>
      <c r="F24" s="19">
        <f t="shared" si="2"/>
        <v>101.79747666666665</v>
      </c>
      <c r="G24" s="19">
        <f t="shared" si="3"/>
        <v>43.67329226127498</v>
      </c>
    </row>
    <row r="25" spans="1:7" ht="22.5" customHeight="1" x14ac:dyDescent="0.25">
      <c r="A25" s="2" t="s">
        <v>100</v>
      </c>
      <c r="B25" s="10" t="s">
        <v>18</v>
      </c>
      <c r="C25" s="29">
        <v>2097797.63</v>
      </c>
      <c r="D25" s="21">
        <f>675000+225000</f>
        <v>900000</v>
      </c>
      <c r="E25" s="21">
        <v>916345.57</v>
      </c>
      <c r="F25" s="19">
        <f t="shared" si="2"/>
        <v>101.81617444444444</v>
      </c>
      <c r="G25" s="19">
        <f t="shared" si="3"/>
        <v>43.681314007395464</v>
      </c>
    </row>
    <row r="26" spans="1:7" ht="39.75" customHeight="1" x14ac:dyDescent="0.25">
      <c r="A26" s="2" t="s">
        <v>160</v>
      </c>
      <c r="B26" s="13" t="s">
        <v>161</v>
      </c>
      <c r="C26" s="29">
        <v>0</v>
      </c>
      <c r="D26" s="21">
        <v>0</v>
      </c>
      <c r="E26" s="21">
        <v>-168.28</v>
      </c>
      <c r="F26" s="19" t="e">
        <f t="shared" si="2"/>
        <v>#DIV/0!</v>
      </c>
      <c r="G26" s="19" t="e">
        <f t="shared" si="3"/>
        <v>#DIV/0!</v>
      </c>
    </row>
    <row r="27" spans="1:7" ht="31.5" x14ac:dyDescent="0.25">
      <c r="A27" s="2" t="s">
        <v>101</v>
      </c>
      <c r="B27" s="10" t="s">
        <v>19</v>
      </c>
      <c r="C27" s="29">
        <f>C28</f>
        <v>181156.61</v>
      </c>
      <c r="D27" s="21">
        <f t="shared" ref="D27:E27" si="9">D28</f>
        <v>2400000</v>
      </c>
      <c r="E27" s="21">
        <f t="shared" si="9"/>
        <v>1544760.9</v>
      </c>
      <c r="F27" s="19">
        <f t="shared" si="2"/>
        <v>64.3650375</v>
      </c>
      <c r="G27" s="19">
        <f t="shared" si="3"/>
        <v>852.72124489412784</v>
      </c>
    </row>
    <row r="28" spans="1:7" ht="31.5" x14ac:dyDescent="0.25">
      <c r="A28" s="2" t="s">
        <v>102</v>
      </c>
      <c r="B28" s="10" t="s">
        <v>20</v>
      </c>
      <c r="C28" s="29">
        <v>181156.61</v>
      </c>
      <c r="D28" s="21">
        <f>3717000-1317000</f>
        <v>2400000</v>
      </c>
      <c r="E28" s="21">
        <v>1544760.9</v>
      </c>
      <c r="F28" s="19">
        <f t="shared" si="2"/>
        <v>64.3650375</v>
      </c>
      <c r="G28" s="19">
        <f t="shared" si="3"/>
        <v>852.72124489412784</v>
      </c>
    </row>
    <row r="29" spans="1:7" ht="21" customHeight="1" x14ac:dyDescent="0.25">
      <c r="A29" s="8" t="s">
        <v>103</v>
      </c>
      <c r="B29" s="9" t="s">
        <v>21</v>
      </c>
      <c r="C29" s="28">
        <f>C30+C32</f>
        <v>17729413.98</v>
      </c>
      <c r="D29" s="22">
        <f>D30+D32</f>
        <v>18924442</v>
      </c>
      <c r="E29" s="22">
        <f>E30+E32</f>
        <v>7860180.46</v>
      </c>
      <c r="F29" s="18">
        <f t="shared" si="2"/>
        <v>41.534542788632812</v>
      </c>
      <c r="G29" s="18">
        <f t="shared" si="3"/>
        <v>44.334124460440847</v>
      </c>
    </row>
    <row r="30" spans="1:7" x14ac:dyDescent="0.25">
      <c r="A30" s="2" t="s">
        <v>104</v>
      </c>
      <c r="B30" s="10" t="s">
        <v>22</v>
      </c>
      <c r="C30" s="29">
        <f>C31</f>
        <v>917057.7</v>
      </c>
      <c r="D30" s="21">
        <f t="shared" ref="D30:E30" si="10">D31</f>
        <v>5878000</v>
      </c>
      <c r="E30" s="21">
        <f t="shared" si="10"/>
        <v>643970.68000000005</v>
      </c>
      <c r="F30" s="19">
        <f t="shared" si="2"/>
        <v>10.95560871044573</v>
      </c>
      <c r="G30" s="19">
        <f t="shared" si="3"/>
        <v>70.22139174012716</v>
      </c>
    </row>
    <row r="31" spans="1:7" ht="37.5" customHeight="1" x14ac:dyDescent="0.25">
      <c r="A31" s="2" t="s">
        <v>105</v>
      </c>
      <c r="B31" s="10" t="s">
        <v>23</v>
      </c>
      <c r="C31" s="29">
        <v>917057.7</v>
      </c>
      <c r="D31" s="21">
        <v>5878000</v>
      </c>
      <c r="E31" s="21">
        <v>643970.68000000005</v>
      </c>
      <c r="F31" s="19">
        <f t="shared" si="2"/>
        <v>10.95560871044573</v>
      </c>
      <c r="G31" s="19">
        <f t="shared" si="3"/>
        <v>70.22139174012716</v>
      </c>
    </row>
    <row r="32" spans="1:7" x14ac:dyDescent="0.25">
      <c r="A32" s="2" t="s">
        <v>106</v>
      </c>
      <c r="B32" s="10" t="s">
        <v>24</v>
      </c>
      <c r="C32" s="29">
        <f>C33+C35</f>
        <v>16812356.280000001</v>
      </c>
      <c r="D32" s="21">
        <f t="shared" ref="D32:E32" si="11">D33+D35</f>
        <v>13046442</v>
      </c>
      <c r="E32" s="21">
        <f t="shared" si="11"/>
        <v>7216209.7800000003</v>
      </c>
      <c r="F32" s="19">
        <f t="shared" si="2"/>
        <v>55.311707053923207</v>
      </c>
      <c r="G32" s="19">
        <f t="shared" si="3"/>
        <v>42.922060773744199</v>
      </c>
    </row>
    <row r="33" spans="1:7" x14ac:dyDescent="0.25">
      <c r="A33" s="2" t="s">
        <v>107</v>
      </c>
      <c r="B33" s="10" t="s">
        <v>25</v>
      </c>
      <c r="C33" s="29">
        <f>C34</f>
        <v>16445454.27</v>
      </c>
      <c r="D33" s="21">
        <f t="shared" ref="D33:E33" si="12">D34</f>
        <v>9403442</v>
      </c>
      <c r="E33" s="21">
        <f t="shared" si="12"/>
        <v>6910787.8399999999</v>
      </c>
      <c r="F33" s="19">
        <f t="shared" si="2"/>
        <v>73.492108953296039</v>
      </c>
      <c r="G33" s="19">
        <f t="shared" si="3"/>
        <v>42.022480659635804</v>
      </c>
    </row>
    <row r="34" spans="1:7" ht="31.5" x14ac:dyDescent="0.25">
      <c r="A34" s="2" t="s">
        <v>108</v>
      </c>
      <c r="B34" s="10" t="s">
        <v>26</v>
      </c>
      <c r="C34" s="29">
        <v>16445454.27</v>
      </c>
      <c r="D34" s="21">
        <f>18393542-8990100</f>
        <v>9403442</v>
      </c>
      <c r="E34" s="21">
        <v>6910787.8399999999</v>
      </c>
      <c r="F34" s="19">
        <f t="shared" si="2"/>
        <v>73.492108953296039</v>
      </c>
      <c r="G34" s="19">
        <f t="shared" si="3"/>
        <v>42.022480659635804</v>
      </c>
    </row>
    <row r="35" spans="1:7" x14ac:dyDescent="0.25">
      <c r="A35" s="2" t="s">
        <v>109</v>
      </c>
      <c r="B35" s="10" t="s">
        <v>27</v>
      </c>
      <c r="C35" s="29">
        <f>C36</f>
        <v>366902.01</v>
      </c>
      <c r="D35" s="21">
        <f t="shared" ref="D35:E35" si="13">D36</f>
        <v>3643000</v>
      </c>
      <c r="E35" s="21">
        <f t="shared" si="13"/>
        <v>305421.94</v>
      </c>
      <c r="F35" s="19">
        <f t="shared" si="2"/>
        <v>8.3838029096898161</v>
      </c>
      <c r="G35" s="19">
        <f t="shared" si="3"/>
        <v>83.24346328874023</v>
      </c>
    </row>
    <row r="36" spans="1:7" ht="31.5" x14ac:dyDescent="0.25">
      <c r="A36" s="2" t="s">
        <v>110</v>
      </c>
      <c r="B36" s="10" t="s">
        <v>28</v>
      </c>
      <c r="C36" s="29">
        <v>366902.01</v>
      </c>
      <c r="D36" s="21">
        <v>3643000</v>
      </c>
      <c r="E36" s="21">
        <v>305421.94</v>
      </c>
      <c r="F36" s="19">
        <f t="shared" si="2"/>
        <v>8.3838029096898161</v>
      </c>
      <c r="G36" s="19">
        <f t="shared" si="3"/>
        <v>83.24346328874023</v>
      </c>
    </row>
    <row r="37" spans="1:7" ht="21.75" customHeight="1" x14ac:dyDescent="0.25">
      <c r="A37" s="8" t="s">
        <v>111</v>
      </c>
      <c r="B37" s="9" t="s">
        <v>29</v>
      </c>
      <c r="C37" s="28">
        <f>C38+C40</f>
        <v>1089051.8999999999</v>
      </c>
      <c r="D37" s="22">
        <f>D38+D40</f>
        <v>1537000</v>
      </c>
      <c r="E37" s="22">
        <f>E38+E40</f>
        <v>1038925.86</v>
      </c>
      <c r="F37" s="18">
        <f t="shared" si="2"/>
        <v>67.594395575797009</v>
      </c>
      <c r="G37" s="18">
        <f t="shared" si="3"/>
        <v>95.397277209653652</v>
      </c>
    </row>
    <row r="38" spans="1:7" ht="31.5" x14ac:dyDescent="0.25">
      <c r="A38" s="2" t="s">
        <v>112</v>
      </c>
      <c r="B38" s="10" t="s">
        <v>30</v>
      </c>
      <c r="C38" s="29">
        <f>C39</f>
        <v>1089051.8999999999</v>
      </c>
      <c r="D38" s="21">
        <f t="shared" ref="D38:E38" si="14">D39</f>
        <v>1532000</v>
      </c>
      <c r="E38" s="21">
        <f t="shared" si="14"/>
        <v>1038925.86</v>
      </c>
      <c r="F38" s="19">
        <f t="shared" si="2"/>
        <v>67.815003916449086</v>
      </c>
      <c r="G38" s="19">
        <f t="shared" si="3"/>
        <v>95.397277209653652</v>
      </c>
    </row>
    <row r="39" spans="1:7" ht="47.25" x14ac:dyDescent="0.25">
      <c r="A39" s="2" t="s">
        <v>113</v>
      </c>
      <c r="B39" s="10" t="s">
        <v>31</v>
      </c>
      <c r="C39" s="29">
        <v>1089051.8999999999</v>
      </c>
      <c r="D39" s="21">
        <v>1532000</v>
      </c>
      <c r="E39" s="21">
        <v>1038925.86</v>
      </c>
      <c r="F39" s="19">
        <f t="shared" si="2"/>
        <v>67.815003916449086</v>
      </c>
      <c r="G39" s="19">
        <f t="shared" si="3"/>
        <v>95.397277209653652</v>
      </c>
    </row>
    <row r="40" spans="1:7" ht="36" customHeight="1" x14ac:dyDescent="0.25">
      <c r="A40" s="2" t="s">
        <v>114</v>
      </c>
      <c r="B40" s="10" t="s">
        <v>32</v>
      </c>
      <c r="C40" s="29">
        <f>C41</f>
        <v>0</v>
      </c>
      <c r="D40" s="21">
        <f t="shared" ref="D40:E40" si="15">D41</f>
        <v>5000</v>
      </c>
      <c r="E40" s="21">
        <f t="shared" si="15"/>
        <v>0</v>
      </c>
      <c r="F40" s="19">
        <f t="shared" si="2"/>
        <v>0</v>
      </c>
      <c r="G40" s="19" t="e">
        <f t="shared" si="3"/>
        <v>#DIV/0!</v>
      </c>
    </row>
    <row r="41" spans="1:7" ht="31.5" x14ac:dyDescent="0.25">
      <c r="A41" s="2" t="s">
        <v>115</v>
      </c>
      <c r="B41" s="10" t="s">
        <v>33</v>
      </c>
      <c r="C41" s="29">
        <v>0</v>
      </c>
      <c r="D41" s="21">
        <v>5000</v>
      </c>
      <c r="E41" s="21">
        <v>0</v>
      </c>
      <c r="F41" s="19">
        <f t="shared" si="2"/>
        <v>0</v>
      </c>
      <c r="G41" s="19" t="e">
        <f t="shared" si="3"/>
        <v>#DIV/0!</v>
      </c>
    </row>
    <row r="42" spans="1:7" ht="40.5" customHeight="1" x14ac:dyDescent="0.25">
      <c r="A42" s="8" t="s">
        <v>178</v>
      </c>
      <c r="B42" s="26" t="s">
        <v>179</v>
      </c>
      <c r="C42" s="28">
        <f t="shared" ref="C42:E44" si="16">C43</f>
        <v>0</v>
      </c>
      <c r="D42" s="22">
        <f t="shared" si="16"/>
        <v>0</v>
      </c>
      <c r="E42" s="22">
        <f t="shared" si="16"/>
        <v>-22611.45</v>
      </c>
      <c r="F42" s="18" t="e">
        <f t="shared" ref="F42:F45" si="17">E42/D42%</f>
        <v>#DIV/0!</v>
      </c>
      <c r="G42" s="18" t="e">
        <f t="shared" ref="G42:G45" si="18">E42/C42%</f>
        <v>#DIV/0!</v>
      </c>
    </row>
    <row r="43" spans="1:7" ht="22.5" customHeight="1" x14ac:dyDescent="0.25">
      <c r="A43" s="2" t="s">
        <v>183</v>
      </c>
      <c r="B43" s="10" t="s">
        <v>180</v>
      </c>
      <c r="C43" s="29">
        <f t="shared" si="16"/>
        <v>0</v>
      </c>
      <c r="D43" s="21">
        <f t="shared" si="16"/>
        <v>0</v>
      </c>
      <c r="E43" s="21">
        <f t="shared" si="16"/>
        <v>-22611.45</v>
      </c>
      <c r="F43" s="19" t="e">
        <f t="shared" si="17"/>
        <v>#DIV/0!</v>
      </c>
      <c r="G43" s="19" t="e">
        <f t="shared" si="18"/>
        <v>#DIV/0!</v>
      </c>
    </row>
    <row r="44" spans="1:7" ht="28.5" customHeight="1" x14ac:dyDescent="0.25">
      <c r="A44" s="2" t="s">
        <v>184</v>
      </c>
      <c r="B44" s="10" t="s">
        <v>181</v>
      </c>
      <c r="C44" s="29">
        <f t="shared" si="16"/>
        <v>0</v>
      </c>
      <c r="D44" s="21">
        <f t="shared" si="16"/>
        <v>0</v>
      </c>
      <c r="E44" s="21">
        <f t="shared" si="16"/>
        <v>-22611.45</v>
      </c>
      <c r="F44" s="19" t="e">
        <f t="shared" si="17"/>
        <v>#DIV/0!</v>
      </c>
      <c r="G44" s="19" t="e">
        <f t="shared" si="18"/>
        <v>#DIV/0!</v>
      </c>
    </row>
    <row r="45" spans="1:7" ht="34.5" customHeight="1" x14ac:dyDescent="0.25">
      <c r="A45" s="2" t="s">
        <v>185</v>
      </c>
      <c r="B45" s="10" t="s">
        <v>182</v>
      </c>
      <c r="C45" s="29">
        <v>0</v>
      </c>
      <c r="D45" s="21">
        <v>0</v>
      </c>
      <c r="E45" s="21">
        <v>-22611.45</v>
      </c>
      <c r="F45" s="19" t="e">
        <f t="shared" si="17"/>
        <v>#DIV/0!</v>
      </c>
      <c r="G45" s="19" t="e">
        <f t="shared" si="18"/>
        <v>#DIV/0!</v>
      </c>
    </row>
    <row r="46" spans="1:7" ht="31.5" x14ac:dyDescent="0.25">
      <c r="A46" s="8" t="s">
        <v>116</v>
      </c>
      <c r="B46" s="9" t="s">
        <v>34</v>
      </c>
      <c r="C46" s="28">
        <f>C47+C49+C58+C61+C64</f>
        <v>4447520.6000000006</v>
      </c>
      <c r="D46" s="22">
        <f t="shared" ref="D46" si="19">D47+D49+D58+D61+D64</f>
        <v>3166770</v>
      </c>
      <c r="E46" s="22">
        <f>E47+E49+E58+E61+E64</f>
        <v>2095043.85</v>
      </c>
      <c r="F46" s="18">
        <f t="shared" si="2"/>
        <v>66.157120662378389</v>
      </c>
      <c r="G46" s="18">
        <f t="shared" si="3"/>
        <v>47.105882994673479</v>
      </c>
    </row>
    <row r="47" spans="1:7" ht="71.25" customHeight="1" x14ac:dyDescent="0.25">
      <c r="A47" s="2" t="s">
        <v>117</v>
      </c>
      <c r="B47" s="10" t="s">
        <v>35</v>
      </c>
      <c r="C47" s="29">
        <f>C48</f>
        <v>0</v>
      </c>
      <c r="D47" s="21">
        <f t="shared" ref="D47:E47" si="20">D48</f>
        <v>0</v>
      </c>
      <c r="E47" s="21">
        <f t="shared" si="20"/>
        <v>0</v>
      </c>
      <c r="F47" s="19" t="e">
        <f t="shared" si="2"/>
        <v>#DIV/0!</v>
      </c>
      <c r="G47" s="19" t="e">
        <f t="shared" si="3"/>
        <v>#DIV/0!</v>
      </c>
    </row>
    <row r="48" spans="1:7" ht="56.25" customHeight="1" x14ac:dyDescent="0.25">
      <c r="A48" s="2" t="s">
        <v>118</v>
      </c>
      <c r="B48" s="10" t="s">
        <v>36</v>
      </c>
      <c r="C48" s="29">
        <v>0</v>
      </c>
      <c r="D48" s="21">
        <v>0</v>
      </c>
      <c r="E48" s="21">
        <v>0</v>
      </c>
      <c r="F48" s="19" t="e">
        <f t="shared" si="2"/>
        <v>#DIV/0!</v>
      </c>
      <c r="G48" s="19" t="e">
        <f t="shared" si="3"/>
        <v>#DIV/0!</v>
      </c>
    </row>
    <row r="49" spans="1:7" ht="81.75" customHeight="1" x14ac:dyDescent="0.25">
      <c r="A49" s="2" t="s">
        <v>119</v>
      </c>
      <c r="B49" s="10" t="s">
        <v>37</v>
      </c>
      <c r="C49" s="29">
        <f>C50+C52+C54+C56</f>
        <v>4238946.2</v>
      </c>
      <c r="D49" s="21">
        <f t="shared" ref="D49:E49" si="21">D50+D52+D54+D56</f>
        <v>2754444</v>
      </c>
      <c r="E49" s="21">
        <f t="shared" si="21"/>
        <v>1800363.1400000001</v>
      </c>
      <c r="F49" s="19">
        <f t="shared" si="2"/>
        <v>65.362125350887524</v>
      </c>
      <c r="G49" s="19">
        <f t="shared" si="3"/>
        <v>42.471950693783285</v>
      </c>
    </row>
    <row r="50" spans="1:7" ht="57" customHeight="1" x14ac:dyDescent="0.25">
      <c r="A50" s="2" t="s">
        <v>120</v>
      </c>
      <c r="B50" s="10" t="s">
        <v>38</v>
      </c>
      <c r="C50" s="29">
        <f>C51</f>
        <v>3275998.39</v>
      </c>
      <c r="D50" s="21">
        <f t="shared" ref="D50:E50" si="22">D51</f>
        <v>1381700</v>
      </c>
      <c r="E50" s="21">
        <f t="shared" si="22"/>
        <v>863321.22</v>
      </c>
      <c r="F50" s="19">
        <f t="shared" si="2"/>
        <v>62.482537453861184</v>
      </c>
      <c r="G50" s="19">
        <f t="shared" si="3"/>
        <v>26.352919544627735</v>
      </c>
    </row>
    <row r="51" spans="1:7" ht="63" x14ac:dyDescent="0.25">
      <c r="A51" s="2" t="s">
        <v>121</v>
      </c>
      <c r="B51" s="10" t="s">
        <v>39</v>
      </c>
      <c r="C51" s="29">
        <v>3275998.39</v>
      </c>
      <c r="D51" s="21">
        <v>1381700</v>
      </c>
      <c r="E51" s="21">
        <v>863321.22</v>
      </c>
      <c r="F51" s="19">
        <f t="shared" si="2"/>
        <v>62.482537453861184</v>
      </c>
      <c r="G51" s="19">
        <f t="shared" si="3"/>
        <v>26.352919544627735</v>
      </c>
    </row>
    <row r="52" spans="1:7" ht="70.5" customHeight="1" x14ac:dyDescent="0.25">
      <c r="A52" s="2" t="s">
        <v>122</v>
      </c>
      <c r="B52" s="10" t="s">
        <v>40</v>
      </c>
      <c r="C52" s="29">
        <f>C53</f>
        <v>175435.2</v>
      </c>
      <c r="D52" s="21">
        <f t="shared" ref="D52:E52" si="23">D53</f>
        <v>234000</v>
      </c>
      <c r="E52" s="21">
        <f t="shared" si="23"/>
        <v>0</v>
      </c>
      <c r="F52" s="19">
        <f t="shared" si="2"/>
        <v>0</v>
      </c>
      <c r="G52" s="19">
        <f t="shared" si="3"/>
        <v>0</v>
      </c>
    </row>
    <row r="53" spans="1:7" ht="69.75" customHeight="1" x14ac:dyDescent="0.25">
      <c r="A53" s="2" t="s">
        <v>123</v>
      </c>
      <c r="B53" s="10" t="s">
        <v>41</v>
      </c>
      <c r="C53" s="29">
        <v>175435.2</v>
      </c>
      <c r="D53" s="21">
        <v>234000</v>
      </c>
      <c r="E53" s="21">
        <v>0</v>
      </c>
      <c r="F53" s="19">
        <f t="shared" si="2"/>
        <v>0</v>
      </c>
      <c r="G53" s="19">
        <f t="shared" si="3"/>
        <v>0</v>
      </c>
    </row>
    <row r="54" spans="1:7" ht="69" customHeight="1" x14ac:dyDescent="0.25">
      <c r="A54" s="2" t="s">
        <v>124</v>
      </c>
      <c r="B54" s="10" t="s">
        <v>42</v>
      </c>
      <c r="C54" s="29">
        <f>C55</f>
        <v>26747.01</v>
      </c>
      <c r="D54" s="21">
        <f t="shared" ref="D54:E54" si="24">D55</f>
        <v>0</v>
      </c>
      <c r="E54" s="21">
        <f t="shared" si="24"/>
        <v>26747.01</v>
      </c>
      <c r="F54" s="19" t="e">
        <f t="shared" si="2"/>
        <v>#DIV/0!</v>
      </c>
      <c r="G54" s="19">
        <f t="shared" si="3"/>
        <v>100</v>
      </c>
    </row>
    <row r="55" spans="1:7" ht="71.25" customHeight="1" x14ac:dyDescent="0.25">
      <c r="A55" s="2" t="s">
        <v>125</v>
      </c>
      <c r="B55" s="10" t="s">
        <v>43</v>
      </c>
      <c r="C55" s="29">
        <v>26747.01</v>
      </c>
      <c r="D55" s="21">
        <v>0</v>
      </c>
      <c r="E55" s="21">
        <v>26747.01</v>
      </c>
      <c r="F55" s="19" t="e">
        <f t="shared" si="2"/>
        <v>#DIV/0!</v>
      </c>
      <c r="G55" s="19">
        <f t="shared" si="3"/>
        <v>100</v>
      </c>
    </row>
    <row r="56" spans="1:7" ht="45" customHeight="1" x14ac:dyDescent="0.25">
      <c r="A56" s="2" t="s">
        <v>126</v>
      </c>
      <c r="B56" s="10" t="s">
        <v>44</v>
      </c>
      <c r="C56" s="29">
        <f>C57</f>
        <v>760765.6</v>
      </c>
      <c r="D56" s="21">
        <f t="shared" ref="D56:E56" si="25">D57</f>
        <v>1138744</v>
      </c>
      <c r="E56" s="21">
        <f t="shared" si="25"/>
        <v>910294.91</v>
      </c>
      <c r="F56" s="19">
        <f t="shared" si="2"/>
        <v>79.938503298370833</v>
      </c>
      <c r="G56" s="19">
        <f t="shared" si="3"/>
        <v>119.65510927413122</v>
      </c>
    </row>
    <row r="57" spans="1:7" ht="31.5" x14ac:dyDescent="0.25">
      <c r="A57" s="2" t="s">
        <v>127</v>
      </c>
      <c r="B57" s="10" t="s">
        <v>45</v>
      </c>
      <c r="C57" s="29">
        <v>760765.6</v>
      </c>
      <c r="D57" s="21">
        <v>1138744</v>
      </c>
      <c r="E57" s="21">
        <v>910294.91</v>
      </c>
      <c r="F57" s="19">
        <f t="shared" si="2"/>
        <v>79.938503298370833</v>
      </c>
      <c r="G57" s="19">
        <f t="shared" si="3"/>
        <v>119.65510927413122</v>
      </c>
    </row>
    <row r="58" spans="1:7" ht="41.25" customHeight="1" x14ac:dyDescent="0.25">
      <c r="A58" s="2" t="s">
        <v>162</v>
      </c>
      <c r="B58" s="10" t="s">
        <v>165</v>
      </c>
      <c r="C58" s="29">
        <f>C59</f>
        <v>37.380000000000003</v>
      </c>
      <c r="D58" s="21">
        <f t="shared" ref="D58:E59" si="26">D59</f>
        <v>0</v>
      </c>
      <c r="E58" s="21">
        <f t="shared" si="26"/>
        <v>1859.25</v>
      </c>
      <c r="F58" s="19">
        <v>0</v>
      </c>
      <c r="G58" s="19">
        <v>0</v>
      </c>
    </row>
    <row r="59" spans="1:7" ht="44.25" customHeight="1" x14ac:dyDescent="0.25">
      <c r="A59" s="2" t="s">
        <v>163</v>
      </c>
      <c r="B59" s="10" t="s">
        <v>166</v>
      </c>
      <c r="C59" s="29">
        <f>C60</f>
        <v>37.380000000000003</v>
      </c>
      <c r="D59" s="21">
        <f t="shared" si="26"/>
        <v>0</v>
      </c>
      <c r="E59" s="21">
        <f t="shared" si="26"/>
        <v>1859.25</v>
      </c>
      <c r="F59" s="19">
        <v>0</v>
      </c>
      <c r="G59" s="19">
        <v>0</v>
      </c>
    </row>
    <row r="60" spans="1:7" ht="101.25" customHeight="1" x14ac:dyDescent="0.25">
      <c r="A60" s="2" t="s">
        <v>164</v>
      </c>
      <c r="B60" s="10" t="s">
        <v>167</v>
      </c>
      <c r="C60" s="29">
        <v>37.380000000000003</v>
      </c>
      <c r="D60" s="21">
        <v>0</v>
      </c>
      <c r="E60" s="21">
        <v>1859.25</v>
      </c>
      <c r="F60" s="19">
        <v>0</v>
      </c>
      <c r="G60" s="19">
        <v>0</v>
      </c>
    </row>
    <row r="61" spans="1:7" x14ac:dyDescent="0.25">
      <c r="A61" s="2" t="s">
        <v>128</v>
      </c>
      <c r="B61" s="10" t="s">
        <v>46</v>
      </c>
      <c r="C61" s="29">
        <f>C62</f>
        <v>2832.03</v>
      </c>
      <c r="D61" s="21">
        <f t="shared" ref="D61:E62" si="27">D62</f>
        <v>800</v>
      </c>
      <c r="E61" s="21">
        <f t="shared" si="27"/>
        <v>0</v>
      </c>
      <c r="F61" s="19">
        <f t="shared" si="2"/>
        <v>0</v>
      </c>
      <c r="G61" s="19">
        <f t="shared" si="3"/>
        <v>0</v>
      </c>
    </row>
    <row r="62" spans="1:7" ht="47.25" x14ac:dyDescent="0.25">
      <c r="A62" s="2" t="s">
        <v>129</v>
      </c>
      <c r="B62" s="10" t="s">
        <v>47</v>
      </c>
      <c r="C62" s="29">
        <f>C63</f>
        <v>2832.03</v>
      </c>
      <c r="D62" s="21">
        <f t="shared" si="27"/>
        <v>800</v>
      </c>
      <c r="E62" s="21">
        <f t="shared" si="27"/>
        <v>0</v>
      </c>
      <c r="F62" s="19">
        <f t="shared" si="2"/>
        <v>0</v>
      </c>
      <c r="G62" s="19">
        <f t="shared" si="3"/>
        <v>0</v>
      </c>
    </row>
    <row r="63" spans="1:7" ht="53.25" customHeight="1" x14ac:dyDescent="0.25">
      <c r="A63" s="2" t="s">
        <v>130</v>
      </c>
      <c r="B63" s="10" t="s">
        <v>48</v>
      </c>
      <c r="C63" s="29">
        <v>2832.03</v>
      </c>
      <c r="D63" s="21">
        <v>800</v>
      </c>
      <c r="E63" s="21">
        <v>0</v>
      </c>
      <c r="F63" s="19">
        <f t="shared" si="2"/>
        <v>0</v>
      </c>
      <c r="G63" s="19">
        <f t="shared" si="3"/>
        <v>0</v>
      </c>
    </row>
    <row r="64" spans="1:7" ht="68.25" customHeight="1" x14ac:dyDescent="0.25">
      <c r="A64" s="2" t="s">
        <v>131</v>
      </c>
      <c r="B64" s="10" t="s">
        <v>49</v>
      </c>
      <c r="C64" s="29">
        <f>C65+C67</f>
        <v>205704.99</v>
      </c>
      <c r="D64" s="21">
        <f t="shared" ref="D64:E64" si="28">D65+D67</f>
        <v>411526</v>
      </c>
      <c r="E64" s="21">
        <f t="shared" si="28"/>
        <v>292821.46000000002</v>
      </c>
      <c r="F64" s="19">
        <f t="shared" si="2"/>
        <v>71.15503273183225</v>
      </c>
      <c r="G64" s="19">
        <f t="shared" si="3"/>
        <v>142.35019772733759</v>
      </c>
    </row>
    <row r="65" spans="1:7" ht="63.75" customHeight="1" x14ac:dyDescent="0.25">
      <c r="A65" s="2" t="s">
        <v>132</v>
      </c>
      <c r="B65" s="10" t="s">
        <v>50</v>
      </c>
      <c r="C65" s="29">
        <f>C66</f>
        <v>205704.99</v>
      </c>
      <c r="D65" s="21">
        <f t="shared" ref="D65:E65" si="29">D66</f>
        <v>411526</v>
      </c>
      <c r="E65" s="21">
        <f t="shared" si="29"/>
        <v>4657.43</v>
      </c>
      <c r="F65" s="19">
        <f t="shared" si="2"/>
        <v>1.1317462323158196</v>
      </c>
      <c r="G65" s="19">
        <f t="shared" si="3"/>
        <v>2.2641307826319625</v>
      </c>
    </row>
    <row r="66" spans="1:7" ht="63.75" customHeight="1" x14ac:dyDescent="0.25">
      <c r="A66" s="2" t="s">
        <v>133</v>
      </c>
      <c r="B66" s="10" t="s">
        <v>51</v>
      </c>
      <c r="C66" s="29">
        <v>205704.99</v>
      </c>
      <c r="D66" s="21">
        <v>411526</v>
      </c>
      <c r="E66" s="21">
        <v>4657.43</v>
      </c>
      <c r="F66" s="19">
        <f t="shared" si="2"/>
        <v>1.1317462323158196</v>
      </c>
      <c r="G66" s="19">
        <f t="shared" si="3"/>
        <v>2.2641307826319625</v>
      </c>
    </row>
    <row r="67" spans="1:7" ht="78.75" customHeight="1" x14ac:dyDescent="0.25">
      <c r="A67" s="2" t="s">
        <v>191</v>
      </c>
      <c r="B67" s="10" t="s">
        <v>192</v>
      </c>
      <c r="C67" s="29">
        <f>C68</f>
        <v>0</v>
      </c>
      <c r="D67" s="21">
        <f>D68</f>
        <v>0</v>
      </c>
      <c r="E67" s="21">
        <f>E68</f>
        <v>288164.03000000003</v>
      </c>
      <c r="F67" s="19" t="e">
        <f t="shared" ref="F67:F68" si="30">E67/D67%</f>
        <v>#DIV/0!</v>
      </c>
      <c r="G67" s="19" t="e">
        <f t="shared" ref="G67:G68" si="31">E67/C67%</f>
        <v>#DIV/0!</v>
      </c>
    </row>
    <row r="68" spans="1:7" ht="82.5" customHeight="1" x14ac:dyDescent="0.25">
      <c r="A68" s="2" t="s">
        <v>190</v>
      </c>
      <c r="B68" s="10" t="s">
        <v>193</v>
      </c>
      <c r="C68" s="29">
        <v>0</v>
      </c>
      <c r="D68" s="21">
        <v>0</v>
      </c>
      <c r="E68" s="21">
        <v>288164.03000000003</v>
      </c>
      <c r="F68" s="19" t="e">
        <f t="shared" si="30"/>
        <v>#DIV/0!</v>
      </c>
      <c r="G68" s="19" t="e">
        <f t="shared" si="31"/>
        <v>#DIV/0!</v>
      </c>
    </row>
    <row r="69" spans="1:7" x14ac:dyDescent="0.25">
      <c r="A69" s="8" t="s">
        <v>134</v>
      </c>
      <c r="B69" s="9" t="s">
        <v>52</v>
      </c>
      <c r="C69" s="28">
        <f>C70</f>
        <v>47461.18</v>
      </c>
      <c r="D69" s="22">
        <f t="shared" ref="D69:E69" si="32">D70</f>
        <v>68340</v>
      </c>
      <c r="E69" s="22">
        <f t="shared" si="32"/>
        <v>24112.519999999997</v>
      </c>
      <c r="F69" s="18">
        <f t="shared" si="2"/>
        <v>35.283172373426979</v>
      </c>
      <c r="G69" s="18">
        <f t="shared" si="3"/>
        <v>50.804720826578681</v>
      </c>
    </row>
    <row r="70" spans="1:7" x14ac:dyDescent="0.25">
      <c r="A70" s="2" t="s">
        <v>135</v>
      </c>
      <c r="B70" s="10" t="s">
        <v>53</v>
      </c>
      <c r="C70" s="29">
        <f>C71+C72+C73</f>
        <v>47461.18</v>
      </c>
      <c r="D70" s="21">
        <f t="shared" ref="D70:E70" si="33">D71+D72+D73</f>
        <v>68340</v>
      </c>
      <c r="E70" s="21">
        <f t="shared" si="33"/>
        <v>24112.519999999997</v>
      </c>
      <c r="F70" s="19">
        <f t="shared" si="2"/>
        <v>35.283172373426979</v>
      </c>
      <c r="G70" s="19">
        <f t="shared" si="3"/>
        <v>50.804720826578681</v>
      </c>
    </row>
    <row r="71" spans="1:7" ht="31.5" x14ac:dyDescent="0.25">
      <c r="A71" s="2" t="s">
        <v>136</v>
      </c>
      <c r="B71" s="10" t="s">
        <v>168</v>
      </c>
      <c r="C71" s="29">
        <v>13324.1</v>
      </c>
      <c r="D71" s="21">
        <v>24780</v>
      </c>
      <c r="E71" s="21">
        <v>6073.97</v>
      </c>
      <c r="F71" s="19">
        <f t="shared" si="2"/>
        <v>24.511581920903954</v>
      </c>
      <c r="G71" s="19">
        <f t="shared" si="3"/>
        <v>45.586343542903457</v>
      </c>
    </row>
    <row r="72" spans="1:7" x14ac:dyDescent="0.25">
      <c r="A72" s="2" t="s">
        <v>137</v>
      </c>
      <c r="B72" s="10" t="s">
        <v>54</v>
      </c>
      <c r="C72" s="29">
        <v>19906.509999999998</v>
      </c>
      <c r="D72" s="21">
        <v>30240</v>
      </c>
      <c r="E72" s="21">
        <v>8233.06</v>
      </c>
      <c r="F72" s="19">
        <f t="shared" si="2"/>
        <v>27.225727513227515</v>
      </c>
      <c r="G72" s="19">
        <f t="shared" si="3"/>
        <v>41.358630920236649</v>
      </c>
    </row>
    <row r="73" spans="1:7" x14ac:dyDescent="0.25">
      <c r="A73" s="2" t="s">
        <v>138</v>
      </c>
      <c r="B73" s="10" t="s">
        <v>55</v>
      </c>
      <c r="C73" s="29">
        <f>C74</f>
        <v>14230.57</v>
      </c>
      <c r="D73" s="21">
        <f>D74</f>
        <v>13320</v>
      </c>
      <c r="E73" s="21">
        <f>E74</f>
        <v>9805.49</v>
      </c>
      <c r="F73" s="19">
        <f t="shared" si="2"/>
        <v>73.614789789789796</v>
      </c>
      <c r="G73" s="19">
        <f t="shared" si="3"/>
        <v>68.904407904953914</v>
      </c>
    </row>
    <row r="74" spans="1:7" x14ac:dyDescent="0.25">
      <c r="A74" s="2" t="s">
        <v>139</v>
      </c>
      <c r="B74" s="10" t="s">
        <v>56</v>
      </c>
      <c r="C74" s="29">
        <v>14230.57</v>
      </c>
      <c r="D74" s="21">
        <v>13320</v>
      </c>
      <c r="E74" s="21">
        <v>9805.49</v>
      </c>
      <c r="F74" s="19">
        <f t="shared" si="2"/>
        <v>73.614789789789796</v>
      </c>
      <c r="G74" s="19">
        <f t="shared" si="3"/>
        <v>68.904407904953914</v>
      </c>
    </row>
    <row r="75" spans="1:7" ht="31.5" x14ac:dyDescent="0.25">
      <c r="A75" s="8" t="s">
        <v>140</v>
      </c>
      <c r="B75" s="9" t="s">
        <v>57</v>
      </c>
      <c r="C75" s="28">
        <f>C76</f>
        <v>70814.47</v>
      </c>
      <c r="D75" s="22">
        <f>D76</f>
        <v>318473.5</v>
      </c>
      <c r="E75" s="22">
        <f>E76</f>
        <v>51963.83</v>
      </c>
      <c r="F75" s="18">
        <f t="shared" si="2"/>
        <v>16.316531830748868</v>
      </c>
      <c r="G75" s="19">
        <f t="shared" si="3"/>
        <v>73.380242766767864</v>
      </c>
    </row>
    <row r="76" spans="1:7" ht="21" customHeight="1" x14ac:dyDescent="0.25">
      <c r="A76" s="2" t="s">
        <v>141</v>
      </c>
      <c r="B76" s="10" t="s">
        <v>58</v>
      </c>
      <c r="C76" s="29">
        <f>C77+C79</f>
        <v>70814.47</v>
      </c>
      <c r="D76" s="21">
        <f>D77+D79</f>
        <v>318473.5</v>
      </c>
      <c r="E76" s="21">
        <f>E77+E79</f>
        <v>51963.83</v>
      </c>
      <c r="F76" s="19">
        <f t="shared" si="2"/>
        <v>16.316531830748868</v>
      </c>
      <c r="G76" s="19">
        <f t="shared" si="3"/>
        <v>73.380242766767864</v>
      </c>
    </row>
    <row r="77" spans="1:7" ht="31.5" x14ac:dyDescent="0.25">
      <c r="A77" s="2" t="s">
        <v>142</v>
      </c>
      <c r="B77" s="10" t="s">
        <v>59</v>
      </c>
      <c r="C77" s="29">
        <f>C78</f>
        <v>9611.6200000000008</v>
      </c>
      <c r="D77" s="21">
        <f t="shared" ref="D77:E77" si="34">D78</f>
        <v>17940</v>
      </c>
      <c r="E77" s="21">
        <f t="shared" si="34"/>
        <v>15640.65</v>
      </c>
      <c r="F77" s="19">
        <f t="shared" si="2"/>
        <v>87.183110367892965</v>
      </c>
      <c r="G77" s="19">
        <f t="shared" si="3"/>
        <v>162.72647066779584</v>
      </c>
    </row>
    <row r="78" spans="1:7" ht="34.5" customHeight="1" x14ac:dyDescent="0.25">
      <c r="A78" s="2" t="s">
        <v>143</v>
      </c>
      <c r="B78" s="10" t="s">
        <v>60</v>
      </c>
      <c r="C78" s="29">
        <v>9611.6200000000008</v>
      </c>
      <c r="D78" s="21">
        <v>17940</v>
      </c>
      <c r="E78" s="21">
        <v>15640.65</v>
      </c>
      <c r="F78" s="19">
        <f t="shared" si="2"/>
        <v>87.183110367892965</v>
      </c>
      <c r="G78" s="19">
        <f t="shared" si="3"/>
        <v>162.72647066779584</v>
      </c>
    </row>
    <row r="79" spans="1:7" ht="20.25" customHeight="1" x14ac:dyDescent="0.25">
      <c r="A79" s="2" t="s">
        <v>144</v>
      </c>
      <c r="B79" s="10" t="s">
        <v>61</v>
      </c>
      <c r="C79" s="29">
        <f>C80</f>
        <v>61202.85</v>
      </c>
      <c r="D79" s="21">
        <f t="shared" ref="D79:E79" si="35">D80</f>
        <v>300533.5</v>
      </c>
      <c r="E79" s="21">
        <f t="shared" si="35"/>
        <v>36323.18</v>
      </c>
      <c r="F79" s="19">
        <f t="shared" si="2"/>
        <v>12.086233315088002</v>
      </c>
      <c r="G79" s="19">
        <f t="shared" si="3"/>
        <v>59.348837513285737</v>
      </c>
    </row>
    <row r="80" spans="1:7" ht="22.5" customHeight="1" x14ac:dyDescent="0.25">
      <c r="A80" s="2" t="s">
        <v>145</v>
      </c>
      <c r="B80" s="10" t="s">
        <v>62</v>
      </c>
      <c r="C80" s="29">
        <v>61202.85</v>
      </c>
      <c r="D80" s="21">
        <v>300533.5</v>
      </c>
      <c r="E80" s="21">
        <v>36323.18</v>
      </c>
      <c r="F80" s="19">
        <f t="shared" si="2"/>
        <v>12.086233315088002</v>
      </c>
      <c r="G80" s="19">
        <f t="shared" si="3"/>
        <v>59.348837513285737</v>
      </c>
    </row>
    <row r="81" spans="1:7" ht="31.5" x14ac:dyDescent="0.25">
      <c r="A81" s="8" t="s">
        <v>146</v>
      </c>
      <c r="B81" s="9" t="s">
        <v>63</v>
      </c>
      <c r="C81" s="28">
        <f>C82+C85+C88</f>
        <v>1365095.1800000002</v>
      </c>
      <c r="D81" s="22">
        <f t="shared" ref="D81:E81" si="36">D82+D85+D88</f>
        <v>9670953</v>
      </c>
      <c r="E81" s="22">
        <f t="shared" si="36"/>
        <v>1714261.6400000001</v>
      </c>
      <c r="F81" s="18">
        <f t="shared" ref="F81:F99" si="37">E81/D81%</f>
        <v>17.725881203227853</v>
      </c>
      <c r="G81" s="18">
        <f t="shared" ref="G81:G101" si="38">E81/C81%</f>
        <v>125.57817690045611</v>
      </c>
    </row>
    <row r="82" spans="1:7" ht="63" x14ac:dyDescent="0.25">
      <c r="A82" s="2" t="s">
        <v>147</v>
      </c>
      <c r="B82" s="10" t="s">
        <v>64</v>
      </c>
      <c r="C82" s="29">
        <f>C83</f>
        <v>839174.04</v>
      </c>
      <c r="D82" s="21">
        <f t="shared" ref="D82:E83" si="39">D83</f>
        <v>9238853</v>
      </c>
      <c r="E82" s="21">
        <f t="shared" si="39"/>
        <v>1182900.26</v>
      </c>
      <c r="F82" s="19">
        <f t="shared" si="37"/>
        <v>12.803540223012533</v>
      </c>
      <c r="G82" s="19">
        <f t="shared" si="38"/>
        <v>140.96006354057377</v>
      </c>
    </row>
    <row r="83" spans="1:7" ht="78.75" x14ac:dyDescent="0.25">
      <c r="A83" s="2" t="s">
        <v>148</v>
      </c>
      <c r="B83" s="10" t="s">
        <v>65</v>
      </c>
      <c r="C83" s="29">
        <f>C84</f>
        <v>839174.04</v>
      </c>
      <c r="D83" s="21">
        <f t="shared" si="39"/>
        <v>9238853</v>
      </c>
      <c r="E83" s="21">
        <f t="shared" si="39"/>
        <v>1182900.26</v>
      </c>
      <c r="F83" s="19">
        <f t="shared" si="37"/>
        <v>12.803540223012533</v>
      </c>
      <c r="G83" s="19">
        <f t="shared" si="38"/>
        <v>140.96006354057377</v>
      </c>
    </row>
    <row r="84" spans="1:7" ht="78.75" x14ac:dyDescent="0.25">
      <c r="A84" s="2" t="s">
        <v>149</v>
      </c>
      <c r="B84" s="10" t="s">
        <v>66</v>
      </c>
      <c r="C84" s="29">
        <v>839174.04</v>
      </c>
      <c r="D84" s="21">
        <v>9238853</v>
      </c>
      <c r="E84" s="21">
        <v>1182900.26</v>
      </c>
      <c r="F84" s="19">
        <f t="shared" si="37"/>
        <v>12.803540223012533</v>
      </c>
      <c r="G84" s="19">
        <f t="shared" si="38"/>
        <v>140.96006354057377</v>
      </c>
    </row>
    <row r="85" spans="1:7" ht="31.5" x14ac:dyDescent="0.25">
      <c r="A85" s="2" t="s">
        <v>150</v>
      </c>
      <c r="B85" s="10" t="s">
        <v>67</v>
      </c>
      <c r="C85" s="29">
        <f>C86</f>
        <v>505160.52</v>
      </c>
      <c r="D85" s="21">
        <f t="shared" ref="D85:E86" si="40">D86</f>
        <v>432100</v>
      </c>
      <c r="E85" s="21">
        <f t="shared" si="40"/>
        <v>451124.77</v>
      </c>
      <c r="F85" s="19">
        <f t="shared" si="37"/>
        <v>104.40286276324925</v>
      </c>
      <c r="G85" s="19">
        <f t="shared" si="38"/>
        <v>89.30325156843216</v>
      </c>
    </row>
    <row r="86" spans="1:7" ht="31.5" x14ac:dyDescent="0.25">
      <c r="A86" s="2" t="s">
        <v>151</v>
      </c>
      <c r="B86" s="10" t="s">
        <v>68</v>
      </c>
      <c r="C86" s="29">
        <f>C87</f>
        <v>505160.52</v>
      </c>
      <c r="D86" s="21">
        <f t="shared" si="40"/>
        <v>432100</v>
      </c>
      <c r="E86" s="21">
        <f t="shared" si="40"/>
        <v>451124.77</v>
      </c>
      <c r="F86" s="19">
        <f t="shared" si="37"/>
        <v>104.40286276324925</v>
      </c>
      <c r="G86" s="19">
        <f t="shared" si="38"/>
        <v>89.30325156843216</v>
      </c>
    </row>
    <row r="87" spans="1:7" ht="39" customHeight="1" x14ac:dyDescent="0.25">
      <c r="A87" s="2" t="s">
        <v>152</v>
      </c>
      <c r="B87" s="10" t="s">
        <v>69</v>
      </c>
      <c r="C87" s="29">
        <v>505160.52</v>
      </c>
      <c r="D87" s="21">
        <f>150000+282100</f>
        <v>432100</v>
      </c>
      <c r="E87" s="21">
        <v>451124.77</v>
      </c>
      <c r="F87" s="19">
        <f t="shared" si="37"/>
        <v>104.40286276324925</v>
      </c>
      <c r="G87" s="19">
        <f t="shared" si="38"/>
        <v>89.30325156843216</v>
      </c>
    </row>
    <row r="88" spans="1:7" ht="66" customHeight="1" x14ac:dyDescent="0.25">
      <c r="A88" s="2" t="s">
        <v>174</v>
      </c>
      <c r="B88" s="10" t="s">
        <v>169</v>
      </c>
      <c r="C88" s="29">
        <f>C89</f>
        <v>20760.62</v>
      </c>
      <c r="D88" s="21">
        <f t="shared" ref="D88:E89" si="41">D89</f>
        <v>0</v>
      </c>
      <c r="E88" s="21">
        <f t="shared" si="41"/>
        <v>80236.61</v>
      </c>
      <c r="F88" s="19" t="e">
        <f t="shared" ref="F88:F90" si="42">E88/D88%</f>
        <v>#DIV/0!</v>
      </c>
      <c r="G88" s="19">
        <f t="shared" ref="G88:G90" si="43">E88/C88%</f>
        <v>386.48465219246822</v>
      </c>
    </row>
    <row r="89" spans="1:7" ht="63.75" customHeight="1" x14ac:dyDescent="0.25">
      <c r="A89" s="2" t="s">
        <v>173</v>
      </c>
      <c r="B89" s="10" t="s">
        <v>170</v>
      </c>
      <c r="C89" s="29">
        <f>C90</f>
        <v>20760.62</v>
      </c>
      <c r="D89" s="21">
        <f t="shared" si="41"/>
        <v>0</v>
      </c>
      <c r="E89" s="21">
        <f t="shared" si="41"/>
        <v>80236.61</v>
      </c>
      <c r="F89" s="19" t="e">
        <f t="shared" si="42"/>
        <v>#DIV/0!</v>
      </c>
      <c r="G89" s="19">
        <f t="shared" si="43"/>
        <v>386.48465219246822</v>
      </c>
    </row>
    <row r="90" spans="1:7" ht="64.5" customHeight="1" x14ac:dyDescent="0.25">
      <c r="A90" s="2" t="s">
        <v>172</v>
      </c>
      <c r="B90" s="10" t="s">
        <v>171</v>
      </c>
      <c r="C90" s="29">
        <v>20760.62</v>
      </c>
      <c r="D90" s="21">
        <v>0</v>
      </c>
      <c r="E90" s="21">
        <v>80236.61</v>
      </c>
      <c r="F90" s="19" t="e">
        <f t="shared" si="42"/>
        <v>#DIV/0!</v>
      </c>
      <c r="G90" s="19">
        <f t="shared" si="43"/>
        <v>386.48465219246822</v>
      </c>
    </row>
    <row r="91" spans="1:7" ht="27.75" customHeight="1" x14ac:dyDescent="0.25">
      <c r="A91" s="8" t="s">
        <v>153</v>
      </c>
      <c r="B91" s="9" t="s">
        <v>70</v>
      </c>
      <c r="C91" s="28">
        <v>191382.55</v>
      </c>
      <c r="D91" s="22">
        <v>207174</v>
      </c>
      <c r="E91" s="22">
        <v>554589.89</v>
      </c>
      <c r="F91" s="18">
        <f t="shared" si="37"/>
        <v>267.69280411634668</v>
      </c>
      <c r="G91" s="18">
        <f t="shared" si="38"/>
        <v>289.7808028997419</v>
      </c>
    </row>
    <row r="92" spans="1:7" ht="21.75" customHeight="1" x14ac:dyDescent="0.25">
      <c r="A92" s="8" t="s">
        <v>154</v>
      </c>
      <c r="B92" s="9" t="s">
        <v>71</v>
      </c>
      <c r="C92" s="28">
        <f>C93</f>
        <v>0</v>
      </c>
      <c r="D92" s="22">
        <f t="shared" ref="D92:E93" si="44">D93</f>
        <v>30000</v>
      </c>
      <c r="E92" s="22">
        <f t="shared" si="44"/>
        <v>4991.33</v>
      </c>
      <c r="F92" s="18">
        <f t="shared" si="37"/>
        <v>16.637766666666668</v>
      </c>
      <c r="G92" s="19" t="e">
        <f t="shared" si="38"/>
        <v>#DIV/0!</v>
      </c>
    </row>
    <row r="93" spans="1:7" x14ac:dyDescent="0.25">
      <c r="A93" s="2" t="s">
        <v>197</v>
      </c>
      <c r="B93" s="10" t="s">
        <v>198</v>
      </c>
      <c r="C93" s="29">
        <f>C94</f>
        <v>0</v>
      </c>
      <c r="D93" s="21">
        <f t="shared" si="44"/>
        <v>30000</v>
      </c>
      <c r="E93" s="21">
        <f t="shared" si="44"/>
        <v>4991.33</v>
      </c>
      <c r="F93" s="19">
        <f t="shared" si="37"/>
        <v>16.637766666666668</v>
      </c>
      <c r="G93" s="19" t="e">
        <f t="shared" si="38"/>
        <v>#DIV/0!</v>
      </c>
    </row>
    <row r="94" spans="1:7" x14ac:dyDescent="0.25">
      <c r="A94" s="2" t="s">
        <v>199</v>
      </c>
      <c r="B94" s="10" t="s">
        <v>200</v>
      </c>
      <c r="C94" s="29">
        <v>0</v>
      </c>
      <c r="D94" s="21">
        <v>30000</v>
      </c>
      <c r="E94" s="21">
        <v>4991.33</v>
      </c>
      <c r="F94" s="19">
        <f t="shared" si="37"/>
        <v>16.637766666666668</v>
      </c>
      <c r="G94" s="19" t="e">
        <f t="shared" si="38"/>
        <v>#DIV/0!</v>
      </c>
    </row>
    <row r="95" spans="1:7" ht="27" customHeight="1" x14ac:dyDescent="0.25">
      <c r="A95" s="8" t="s">
        <v>155</v>
      </c>
      <c r="B95" s="9" t="s">
        <v>72</v>
      </c>
      <c r="C95" s="28">
        <f>C96+C97+C98</f>
        <v>142472557.94</v>
      </c>
      <c r="D95" s="22">
        <f t="shared" ref="D95:E95" si="45">D96+D97+D98</f>
        <v>274231008.86000001</v>
      </c>
      <c r="E95" s="22">
        <f t="shared" si="45"/>
        <v>180358686.38</v>
      </c>
      <c r="F95" s="18">
        <f t="shared" si="37"/>
        <v>65.768888474635048</v>
      </c>
      <c r="G95" s="18">
        <f t="shared" si="38"/>
        <v>126.59187775371811</v>
      </c>
    </row>
    <row r="96" spans="1:7" ht="31.5" x14ac:dyDescent="0.25">
      <c r="A96" s="8" t="s">
        <v>156</v>
      </c>
      <c r="B96" s="9" t="s">
        <v>73</v>
      </c>
      <c r="C96" s="28">
        <v>143308805.05000001</v>
      </c>
      <c r="D96" s="22">
        <v>274406608.31</v>
      </c>
      <c r="E96" s="22">
        <v>180314282.13999999</v>
      </c>
      <c r="F96" s="18">
        <f t="shared" si="37"/>
        <v>65.710619452829306</v>
      </c>
      <c r="G96" s="18">
        <f t="shared" si="38"/>
        <v>125.82219360289054</v>
      </c>
    </row>
    <row r="97" spans="1:7" ht="27" customHeight="1" x14ac:dyDescent="0.25">
      <c r="A97" s="8" t="s">
        <v>176</v>
      </c>
      <c r="B97" s="9" t="s">
        <v>177</v>
      </c>
      <c r="C97" s="28">
        <v>167348.89000000001</v>
      </c>
      <c r="D97" s="22">
        <v>123170.05</v>
      </c>
      <c r="E97" s="22">
        <v>146906.59</v>
      </c>
      <c r="F97" s="18">
        <f t="shared" ref="F97" si="46">E97/D97%</f>
        <v>119.27135695731228</v>
      </c>
      <c r="G97" s="18">
        <f t="shared" ref="G97" si="47">E97/C97%</f>
        <v>87.784621696624328</v>
      </c>
    </row>
    <row r="98" spans="1:7" ht="47.25" x14ac:dyDescent="0.25">
      <c r="A98" s="8" t="s">
        <v>157</v>
      </c>
      <c r="B98" s="9" t="s">
        <v>74</v>
      </c>
      <c r="C98" s="28">
        <f>C99</f>
        <v>-1003596</v>
      </c>
      <c r="D98" s="22">
        <f t="shared" ref="D98:E99" si="48">D99</f>
        <v>-298769.5</v>
      </c>
      <c r="E98" s="22">
        <f t="shared" si="48"/>
        <v>-102502.35</v>
      </c>
      <c r="F98" s="18">
        <f t="shared" si="37"/>
        <v>34.308170680072763</v>
      </c>
      <c r="G98" s="18">
        <f t="shared" si="38"/>
        <v>10.213507228008085</v>
      </c>
    </row>
    <row r="99" spans="1:7" ht="31.5" x14ac:dyDescent="0.25">
      <c r="A99" s="2" t="s">
        <v>158</v>
      </c>
      <c r="B99" s="10" t="s">
        <v>75</v>
      </c>
      <c r="C99" s="29">
        <f>C100</f>
        <v>-1003596</v>
      </c>
      <c r="D99" s="21">
        <f t="shared" si="48"/>
        <v>-298769.5</v>
      </c>
      <c r="E99" s="21">
        <f t="shared" si="48"/>
        <v>-102502.35</v>
      </c>
      <c r="F99" s="19">
        <f t="shared" si="37"/>
        <v>34.308170680072763</v>
      </c>
      <c r="G99" s="19">
        <f t="shared" si="38"/>
        <v>10.213507228008085</v>
      </c>
    </row>
    <row r="100" spans="1:7" ht="47.25" x14ac:dyDescent="0.25">
      <c r="A100" s="2" t="s">
        <v>159</v>
      </c>
      <c r="B100" s="10" t="s">
        <v>76</v>
      </c>
      <c r="C100" s="29">
        <v>-1003596</v>
      </c>
      <c r="D100" s="21">
        <v>-298769.5</v>
      </c>
      <c r="E100" s="21">
        <v>-102502.35</v>
      </c>
      <c r="F100" s="19">
        <f t="shared" ref="F100:F101" si="49">E100/D100%</f>
        <v>34.308170680072763</v>
      </c>
      <c r="G100" s="19">
        <f t="shared" si="38"/>
        <v>10.213507228008085</v>
      </c>
    </row>
    <row r="101" spans="1:7" ht="24" customHeight="1" x14ac:dyDescent="0.25">
      <c r="A101" s="8" t="s">
        <v>77</v>
      </c>
      <c r="B101" s="11"/>
      <c r="C101" s="30">
        <f>C5+C95</f>
        <v>214995414.54000002</v>
      </c>
      <c r="D101" s="23">
        <f>D5+D95</f>
        <v>381821661.36000001</v>
      </c>
      <c r="E101" s="24">
        <f>E5+E95</f>
        <v>247637191.32999998</v>
      </c>
      <c r="F101" s="20">
        <f t="shared" si="49"/>
        <v>64.85676858875631</v>
      </c>
      <c r="G101" s="18">
        <f t="shared" si="38"/>
        <v>115.18254557188564</v>
      </c>
    </row>
    <row r="102" spans="1:7" ht="12.95" customHeight="1" x14ac:dyDescent="0.25">
      <c r="B102" s="3"/>
      <c r="C102" s="12"/>
      <c r="D102" s="27"/>
      <c r="E102" s="4"/>
      <c r="F102" s="6"/>
    </row>
  </sheetData>
  <mergeCells count="1">
    <mergeCell ref="A2:G2"/>
  </mergeCells>
  <pageMargins left="0.78740157480314965" right="0.39370078740157483" top="0.59055118110236227" bottom="0.39370078740157483" header="0" footer="0"/>
  <pageSetup paperSize="9" scale="65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3E9B44C-3FF7-4952-B530-3E04D72686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мес.21 в срав.с 9 мес.20</vt:lpstr>
      <vt:lpstr>'9 мес.21 в срав.с 9 мес.20'!Заголовки_для_печати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Тикун</dc:creator>
  <cp:lastModifiedBy>User</cp:lastModifiedBy>
  <cp:lastPrinted>2021-10-06T12:31:48Z</cp:lastPrinted>
  <dcterms:created xsi:type="dcterms:W3CDTF">2020-04-02T07:54:19Z</dcterms:created>
  <dcterms:modified xsi:type="dcterms:W3CDTF">2021-10-07T08:22:00Z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0503317G_20160101_2.xlsx</vt:lpwstr>
  </property>
  <property fmtid="{D5CDD505-2E9C-101B-9397-08002B2CF9AE}" pid="3" name="Название отчета">
    <vt:lpwstr>0503317G_20160101_2.xlsx</vt:lpwstr>
  </property>
  <property fmtid="{D5CDD505-2E9C-101B-9397-08002B2CF9AE}" pid="4" name="Версия клиента">
    <vt:lpwstr>19.2.1.30531</vt:lpwstr>
  </property>
  <property fmtid="{D5CDD505-2E9C-101B-9397-08002B2CF9AE}" pid="5" name="Версия базы">
    <vt:lpwstr>18.2.0.13745495</vt:lpwstr>
  </property>
  <property fmtid="{D5CDD505-2E9C-101B-9397-08002B2CF9AE}" pid="6" name="Тип сервера">
    <vt:lpwstr>MSSQL</vt:lpwstr>
  </property>
  <property fmtid="{D5CDD505-2E9C-101B-9397-08002B2CF9AE}" pid="7" name="Сервер">
    <vt:lpwstr>domain\domain</vt:lpwstr>
  </property>
  <property fmtid="{D5CDD505-2E9C-101B-9397-08002B2CF9AE}" pid="8" name="База">
    <vt:lpwstr>svod_smart_13</vt:lpwstr>
  </property>
  <property fmtid="{D5CDD505-2E9C-101B-9397-08002B2CF9AE}" pid="9" name="Пользователь">
    <vt:lpwstr>tikun</vt:lpwstr>
  </property>
  <property fmtid="{D5CDD505-2E9C-101B-9397-08002B2CF9AE}" pid="10" name="Шаблон">
    <vt:lpwstr>0503317G_20160101.xlt</vt:lpwstr>
  </property>
  <property fmtid="{D5CDD505-2E9C-101B-9397-08002B2CF9AE}" pid="11" name="Локальная база">
    <vt:lpwstr>не используется</vt:lpwstr>
  </property>
</Properties>
</file>