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570" windowHeight="12450"/>
  </bookViews>
  <sheets>
    <sheet name="доходы" sheetId="8" r:id="rId1"/>
    <sheet name="расходы" sheetId="6" r:id="rId2"/>
    <sheet name="источники" sheetId="7" r:id="rId3"/>
  </sheets>
  <definedNames>
    <definedName name="_dst165210" localSheetId="0">доходы!#REF!</definedName>
    <definedName name="_dst165222" localSheetId="0">доходы!#REF!</definedName>
    <definedName name="_xlnm._FilterDatabase" localSheetId="1" hidden="1">расходы!#REF!</definedName>
    <definedName name="_xlnm.Print_Titles" localSheetId="2">источники!$3:$4</definedName>
    <definedName name="_xlnm.Print_Titles" localSheetId="1">расходы!#REF!</definedName>
    <definedName name="_xlnm.Print_Area" localSheetId="0">доходы!$A$1:$H$205</definedName>
    <definedName name="_xlnm.Print_Area" localSheetId="2">источники!$A$1:$G$19</definedName>
  </definedNames>
  <calcPr calcId="145621"/>
</workbook>
</file>

<file path=xl/calcChain.xml><?xml version="1.0" encoding="utf-8"?>
<calcChain xmlns="http://schemas.openxmlformats.org/spreadsheetml/2006/main">
  <c r="L403" i="6" l="1"/>
  <c r="K402" i="6"/>
  <c r="K401" i="6" s="1"/>
  <c r="K400" i="6" s="1"/>
  <c r="K399" i="6" s="1"/>
  <c r="J402" i="6"/>
  <c r="J401" i="6" s="1"/>
  <c r="J400" i="6" s="1"/>
  <c r="J399" i="6" s="1"/>
  <c r="I402" i="6"/>
  <c r="H402" i="6"/>
  <c r="H401" i="6" s="1"/>
  <c r="H400" i="6" s="1"/>
  <c r="H399" i="6" s="1"/>
  <c r="G402" i="6"/>
  <c r="G401" i="6" s="1"/>
  <c r="G400" i="6" s="1"/>
  <c r="G399" i="6" s="1"/>
  <c r="F402" i="6"/>
  <c r="L402" i="6" s="1"/>
  <c r="I401" i="6"/>
  <c r="I400" i="6"/>
  <c r="I399" i="6" s="1"/>
  <c r="L398" i="6"/>
  <c r="K397" i="6"/>
  <c r="J397" i="6"/>
  <c r="I397" i="6"/>
  <c r="I396" i="6" s="1"/>
  <c r="H397" i="6"/>
  <c r="H396" i="6" s="1"/>
  <c r="G397" i="6"/>
  <c r="F397" i="6"/>
  <c r="K396" i="6"/>
  <c r="J396" i="6"/>
  <c r="G396" i="6"/>
  <c r="F396" i="6"/>
  <c r="L395" i="6"/>
  <c r="K394" i="6"/>
  <c r="K393" i="6" s="1"/>
  <c r="J394" i="6"/>
  <c r="J393" i="6" s="1"/>
  <c r="I394" i="6"/>
  <c r="H394" i="6"/>
  <c r="H393" i="6" s="1"/>
  <c r="G394" i="6"/>
  <c r="G393" i="6" s="1"/>
  <c r="F394" i="6"/>
  <c r="F393" i="6" s="1"/>
  <c r="I393" i="6"/>
  <c r="L392" i="6"/>
  <c r="K391" i="6"/>
  <c r="K390" i="6" s="1"/>
  <c r="J391" i="6"/>
  <c r="J390" i="6" s="1"/>
  <c r="I391" i="6"/>
  <c r="H391" i="6"/>
  <c r="G391" i="6"/>
  <c r="G390" i="6" s="1"/>
  <c r="F391" i="6"/>
  <c r="I390" i="6"/>
  <c r="H390" i="6"/>
  <c r="L389" i="6"/>
  <c r="K388" i="6"/>
  <c r="J388" i="6"/>
  <c r="I388" i="6"/>
  <c r="H388" i="6"/>
  <c r="G388" i="6"/>
  <c r="G385" i="6" s="1"/>
  <c r="G384" i="6" s="1"/>
  <c r="G383" i="6" s="1"/>
  <c r="F388" i="6"/>
  <c r="L387" i="6"/>
  <c r="K386" i="6"/>
  <c r="K385" i="6" s="1"/>
  <c r="K384" i="6" s="1"/>
  <c r="K383" i="6" s="1"/>
  <c r="J386" i="6"/>
  <c r="J385" i="6" s="1"/>
  <c r="J384" i="6" s="1"/>
  <c r="J383" i="6" s="1"/>
  <c r="I386" i="6"/>
  <c r="H386" i="6"/>
  <c r="G386" i="6"/>
  <c r="F386" i="6"/>
  <c r="F385" i="6" s="1"/>
  <c r="L382" i="6"/>
  <c r="K381" i="6"/>
  <c r="K380" i="6" s="1"/>
  <c r="J381" i="6"/>
  <c r="I381" i="6"/>
  <c r="I380" i="6" s="1"/>
  <c r="H381" i="6"/>
  <c r="G381" i="6"/>
  <c r="G380" i="6" s="1"/>
  <c r="F381" i="6"/>
  <c r="J380" i="6"/>
  <c r="H380" i="6"/>
  <c r="F380" i="6"/>
  <c r="L379" i="6"/>
  <c r="K378" i="6"/>
  <c r="K375" i="6" s="1"/>
  <c r="J378" i="6"/>
  <c r="I378" i="6"/>
  <c r="H378" i="6"/>
  <c r="G378" i="6"/>
  <c r="G375" i="6" s="1"/>
  <c r="F378" i="6"/>
  <c r="L377" i="6"/>
  <c r="K376" i="6"/>
  <c r="J376" i="6"/>
  <c r="J375" i="6" s="1"/>
  <c r="I376" i="6"/>
  <c r="H376" i="6"/>
  <c r="G376" i="6"/>
  <c r="F376" i="6"/>
  <c r="F375" i="6" s="1"/>
  <c r="H375" i="6"/>
  <c r="L374" i="6"/>
  <c r="K373" i="6"/>
  <c r="K372" i="6" s="1"/>
  <c r="J373" i="6"/>
  <c r="J372" i="6" s="1"/>
  <c r="I373" i="6"/>
  <c r="I372" i="6" s="1"/>
  <c r="H373" i="6"/>
  <c r="G373" i="6"/>
  <c r="G372" i="6" s="1"/>
  <c r="F373" i="6"/>
  <c r="F372" i="6" s="1"/>
  <c r="H372" i="6"/>
  <c r="L371" i="6"/>
  <c r="K370" i="6"/>
  <c r="J370" i="6"/>
  <c r="J367" i="6" s="1"/>
  <c r="I370" i="6"/>
  <c r="H370" i="6"/>
  <c r="G370" i="6"/>
  <c r="F370" i="6"/>
  <c r="F367" i="6" s="1"/>
  <c r="F366" i="6" s="1"/>
  <c r="L369" i="6"/>
  <c r="K368" i="6"/>
  <c r="J368" i="6"/>
  <c r="I368" i="6"/>
  <c r="I367" i="6" s="1"/>
  <c r="H368" i="6"/>
  <c r="G368" i="6"/>
  <c r="G367" i="6" s="1"/>
  <c r="F368" i="6"/>
  <c r="K367" i="6"/>
  <c r="L365" i="6"/>
  <c r="K364" i="6"/>
  <c r="J364" i="6"/>
  <c r="J363" i="6" s="1"/>
  <c r="I364" i="6"/>
  <c r="I363" i="6" s="1"/>
  <c r="H364" i="6"/>
  <c r="G364" i="6"/>
  <c r="G363" i="6" s="1"/>
  <c r="F364" i="6"/>
  <c r="F363" i="6" s="1"/>
  <c r="K363" i="6"/>
  <c r="H363" i="6"/>
  <c r="L362" i="6"/>
  <c r="K361" i="6"/>
  <c r="J361" i="6"/>
  <c r="I361" i="6"/>
  <c r="I360" i="6" s="1"/>
  <c r="H361" i="6"/>
  <c r="H360" i="6" s="1"/>
  <c r="G361" i="6"/>
  <c r="G360" i="6" s="1"/>
  <c r="F361" i="6"/>
  <c r="F360" i="6" s="1"/>
  <c r="L360" i="6" s="1"/>
  <c r="K360" i="6"/>
  <c r="J360" i="6"/>
  <c r="L359" i="6"/>
  <c r="K358" i="6"/>
  <c r="J358" i="6"/>
  <c r="J357" i="6" s="1"/>
  <c r="I358" i="6"/>
  <c r="H358" i="6"/>
  <c r="H357" i="6" s="1"/>
  <c r="G358" i="6"/>
  <c r="F358" i="6"/>
  <c r="K357" i="6"/>
  <c r="I357" i="6"/>
  <c r="G357" i="6"/>
  <c r="L356" i="6"/>
  <c r="K355" i="6"/>
  <c r="K354" i="6" s="1"/>
  <c r="J355" i="6"/>
  <c r="J354" i="6" s="1"/>
  <c r="I355" i="6"/>
  <c r="I354" i="6" s="1"/>
  <c r="H355" i="6"/>
  <c r="H354" i="6" s="1"/>
  <c r="H349" i="6" s="1"/>
  <c r="G355" i="6"/>
  <c r="G354" i="6" s="1"/>
  <c r="F355" i="6"/>
  <c r="L353" i="6"/>
  <c r="L352" i="6"/>
  <c r="K351" i="6"/>
  <c r="K350" i="6" s="1"/>
  <c r="J351" i="6"/>
  <c r="J350" i="6" s="1"/>
  <c r="I351" i="6"/>
  <c r="H351" i="6"/>
  <c r="G351" i="6"/>
  <c r="G350" i="6" s="1"/>
  <c r="F351" i="6"/>
  <c r="I350" i="6"/>
  <c r="H350" i="6"/>
  <c r="F350" i="6"/>
  <c r="L348" i="6"/>
  <c r="K347" i="6"/>
  <c r="K346" i="6" s="1"/>
  <c r="J347" i="6"/>
  <c r="J346" i="6" s="1"/>
  <c r="J345" i="6" s="1"/>
  <c r="I347" i="6"/>
  <c r="I346" i="6" s="1"/>
  <c r="I345" i="6" s="1"/>
  <c r="H347" i="6"/>
  <c r="H346" i="6" s="1"/>
  <c r="H345" i="6" s="1"/>
  <c r="G347" i="6"/>
  <c r="F347" i="6"/>
  <c r="F346" i="6" s="1"/>
  <c r="F345" i="6" s="1"/>
  <c r="G346" i="6"/>
  <c r="G345" i="6" s="1"/>
  <c r="K345" i="6"/>
  <c r="L344" i="6"/>
  <c r="K343" i="6"/>
  <c r="K342" i="6" s="1"/>
  <c r="J343" i="6"/>
  <c r="J342" i="6" s="1"/>
  <c r="J341" i="6" s="1"/>
  <c r="I343" i="6"/>
  <c r="I342" i="6" s="1"/>
  <c r="H343" i="6"/>
  <c r="H342" i="6" s="1"/>
  <c r="H341" i="6" s="1"/>
  <c r="G343" i="6"/>
  <c r="G342" i="6" s="1"/>
  <c r="G341" i="6" s="1"/>
  <c r="F343" i="6"/>
  <c r="F342" i="6"/>
  <c r="F341" i="6" s="1"/>
  <c r="K341" i="6"/>
  <c r="L339" i="6"/>
  <c r="K338" i="6"/>
  <c r="K337" i="6" s="1"/>
  <c r="J338" i="6"/>
  <c r="J337" i="6" s="1"/>
  <c r="I338" i="6"/>
  <c r="I337" i="6" s="1"/>
  <c r="H338" i="6"/>
  <c r="H337" i="6" s="1"/>
  <c r="G338" i="6"/>
  <c r="G337" i="6" s="1"/>
  <c r="F338" i="6"/>
  <c r="F337" i="6"/>
  <c r="L336" i="6"/>
  <c r="K335" i="6"/>
  <c r="J335" i="6"/>
  <c r="I335" i="6"/>
  <c r="H335" i="6"/>
  <c r="G335" i="6"/>
  <c r="F335" i="6"/>
  <c r="L334" i="6"/>
  <c r="K333" i="6"/>
  <c r="J333" i="6"/>
  <c r="J330" i="6" s="1"/>
  <c r="J326" i="6" s="1"/>
  <c r="I333" i="6"/>
  <c r="H333" i="6"/>
  <c r="H330" i="6" s="1"/>
  <c r="G333" i="6"/>
  <c r="F333" i="6"/>
  <c r="L332" i="6"/>
  <c r="K331" i="6"/>
  <c r="K330" i="6" s="1"/>
  <c r="J331" i="6"/>
  <c r="I331" i="6"/>
  <c r="H331" i="6"/>
  <c r="G331" i="6"/>
  <c r="G330" i="6" s="1"/>
  <c r="F331" i="6"/>
  <c r="L329" i="6"/>
  <c r="K328" i="6"/>
  <c r="K327" i="6" s="1"/>
  <c r="J328" i="6"/>
  <c r="J327" i="6" s="1"/>
  <c r="I328" i="6"/>
  <c r="I327" i="6" s="1"/>
  <c r="H328" i="6"/>
  <c r="G328" i="6"/>
  <c r="F328" i="6"/>
  <c r="F327" i="6" s="1"/>
  <c r="H327" i="6"/>
  <c r="G327" i="6"/>
  <c r="L325" i="6"/>
  <c r="K324" i="6"/>
  <c r="K323" i="6" s="1"/>
  <c r="J324" i="6"/>
  <c r="J323" i="6" s="1"/>
  <c r="I324" i="6"/>
  <c r="H324" i="6"/>
  <c r="H323" i="6" s="1"/>
  <c r="G324" i="6"/>
  <c r="F324" i="6"/>
  <c r="F323" i="6" s="1"/>
  <c r="I323" i="6"/>
  <c r="L322" i="6"/>
  <c r="K321" i="6"/>
  <c r="K320" i="6" s="1"/>
  <c r="J321" i="6"/>
  <c r="J320" i="6" s="1"/>
  <c r="I321" i="6"/>
  <c r="I320" i="6" s="1"/>
  <c r="H321" i="6"/>
  <c r="G321" i="6"/>
  <c r="G320" i="6" s="1"/>
  <c r="F321" i="6"/>
  <c r="F320" i="6" s="1"/>
  <c r="H320" i="6"/>
  <c r="L319" i="6"/>
  <c r="K318" i="6"/>
  <c r="J318" i="6"/>
  <c r="J317" i="6" s="1"/>
  <c r="I318" i="6"/>
  <c r="I317" i="6" s="1"/>
  <c r="H318" i="6"/>
  <c r="G318" i="6"/>
  <c r="F318" i="6"/>
  <c r="F317" i="6" s="1"/>
  <c r="L317" i="6" s="1"/>
  <c r="K317" i="6"/>
  <c r="H317" i="6"/>
  <c r="G317" i="6"/>
  <c r="L316" i="6"/>
  <c r="K315" i="6"/>
  <c r="K314" i="6" s="1"/>
  <c r="J315" i="6"/>
  <c r="J314" i="6" s="1"/>
  <c r="I315" i="6"/>
  <c r="I314" i="6" s="1"/>
  <c r="H315" i="6"/>
  <c r="G315" i="6"/>
  <c r="F315" i="6"/>
  <c r="H314" i="6"/>
  <c r="H304" i="6" s="1"/>
  <c r="G314" i="6"/>
  <c r="F314" i="6"/>
  <c r="L313" i="6"/>
  <c r="K312" i="6"/>
  <c r="K311" i="6" s="1"/>
  <c r="J312" i="6"/>
  <c r="I312" i="6"/>
  <c r="H312" i="6"/>
  <c r="H311" i="6" s="1"/>
  <c r="G312" i="6"/>
  <c r="F312" i="6"/>
  <c r="J311" i="6"/>
  <c r="I311" i="6"/>
  <c r="F311" i="6"/>
  <c r="L310" i="6"/>
  <c r="H310" i="6"/>
  <c r="K309" i="6"/>
  <c r="K308" i="6" s="1"/>
  <c r="J309" i="6"/>
  <c r="J308" i="6" s="1"/>
  <c r="I309" i="6"/>
  <c r="I308" i="6" s="1"/>
  <c r="H309" i="6"/>
  <c r="H308" i="6" s="1"/>
  <c r="G309" i="6"/>
  <c r="G308" i="6" s="1"/>
  <c r="F309" i="6"/>
  <c r="F308" i="6"/>
  <c r="L307" i="6"/>
  <c r="K306" i="6"/>
  <c r="K305" i="6" s="1"/>
  <c r="J306" i="6"/>
  <c r="J305" i="6" s="1"/>
  <c r="I306" i="6"/>
  <c r="H306" i="6"/>
  <c r="G306" i="6"/>
  <c r="G305" i="6" s="1"/>
  <c r="F306" i="6"/>
  <c r="I305" i="6"/>
  <c r="H305" i="6"/>
  <c r="F305" i="6"/>
  <c r="L302" i="6"/>
  <c r="K301" i="6"/>
  <c r="K300" i="6" s="1"/>
  <c r="J301" i="6"/>
  <c r="J300" i="6" s="1"/>
  <c r="I301" i="6"/>
  <c r="H301" i="6"/>
  <c r="H300" i="6" s="1"/>
  <c r="G301" i="6"/>
  <c r="G300" i="6" s="1"/>
  <c r="F301" i="6"/>
  <c r="F300" i="6" s="1"/>
  <c r="I300" i="6"/>
  <c r="L299" i="6"/>
  <c r="K298" i="6"/>
  <c r="K297" i="6" s="1"/>
  <c r="J298" i="6"/>
  <c r="J297" i="6" s="1"/>
  <c r="I298" i="6"/>
  <c r="H298" i="6"/>
  <c r="G298" i="6"/>
  <c r="G297" i="6" s="1"/>
  <c r="F298" i="6"/>
  <c r="F297" i="6" s="1"/>
  <c r="L297" i="6" s="1"/>
  <c r="I297" i="6"/>
  <c r="H297" i="6"/>
  <c r="L296" i="6"/>
  <c r="K295" i="6"/>
  <c r="J295" i="6"/>
  <c r="J294" i="6" s="1"/>
  <c r="I295" i="6"/>
  <c r="H295" i="6"/>
  <c r="L295" i="6" s="1"/>
  <c r="G295" i="6"/>
  <c r="F295" i="6"/>
  <c r="F294" i="6" s="1"/>
  <c r="K294" i="6"/>
  <c r="I294" i="6"/>
  <c r="G294" i="6"/>
  <c r="L293" i="6"/>
  <c r="K292" i="6"/>
  <c r="K291" i="6" s="1"/>
  <c r="J292" i="6"/>
  <c r="J291" i="6" s="1"/>
  <c r="I292" i="6"/>
  <c r="I291" i="6" s="1"/>
  <c r="H292" i="6"/>
  <c r="G292" i="6"/>
  <c r="F292" i="6"/>
  <c r="F291" i="6" s="1"/>
  <c r="H291" i="6"/>
  <c r="L290" i="6"/>
  <c r="K289" i="6"/>
  <c r="J289" i="6"/>
  <c r="I289" i="6"/>
  <c r="H289" i="6"/>
  <c r="L289" i="6" s="1"/>
  <c r="G289" i="6"/>
  <c r="F289" i="6"/>
  <c r="L288" i="6"/>
  <c r="K287" i="6"/>
  <c r="K284" i="6" s="1"/>
  <c r="J287" i="6"/>
  <c r="I287" i="6"/>
  <c r="H287" i="6"/>
  <c r="G287" i="6"/>
  <c r="G284" i="6" s="1"/>
  <c r="F287" i="6"/>
  <c r="L286" i="6"/>
  <c r="K285" i="6"/>
  <c r="J285" i="6"/>
  <c r="J284" i="6" s="1"/>
  <c r="I285" i="6"/>
  <c r="H285" i="6"/>
  <c r="G285" i="6"/>
  <c r="F285" i="6"/>
  <c r="F284" i="6" s="1"/>
  <c r="I284" i="6"/>
  <c r="L283" i="6"/>
  <c r="K282" i="6"/>
  <c r="K281" i="6" s="1"/>
  <c r="J282" i="6"/>
  <c r="I282" i="6"/>
  <c r="I281" i="6" s="1"/>
  <c r="H282" i="6"/>
  <c r="H281" i="6" s="1"/>
  <c r="G282" i="6"/>
  <c r="G281" i="6" s="1"/>
  <c r="F282" i="6"/>
  <c r="J281" i="6"/>
  <c r="F281" i="6"/>
  <c r="L281" i="6" s="1"/>
  <c r="L279" i="6"/>
  <c r="K278" i="6"/>
  <c r="J278" i="6"/>
  <c r="I278" i="6"/>
  <c r="H278" i="6"/>
  <c r="G278" i="6"/>
  <c r="L278" i="6" s="1"/>
  <c r="F278" i="6"/>
  <c r="L277" i="6"/>
  <c r="K276" i="6"/>
  <c r="J276" i="6"/>
  <c r="J275" i="6" s="1"/>
  <c r="I276" i="6"/>
  <c r="H276" i="6"/>
  <c r="G276" i="6"/>
  <c r="F276" i="6"/>
  <c r="F275" i="6" s="1"/>
  <c r="H275" i="6"/>
  <c r="L274" i="6"/>
  <c r="K273" i="6"/>
  <c r="J273" i="6"/>
  <c r="I273" i="6"/>
  <c r="H273" i="6"/>
  <c r="G273" i="6"/>
  <c r="F273" i="6"/>
  <c r="L272" i="6"/>
  <c r="K271" i="6"/>
  <c r="K270" i="6" s="1"/>
  <c r="J271" i="6"/>
  <c r="I271" i="6"/>
  <c r="I270" i="6" s="1"/>
  <c r="H271" i="6"/>
  <c r="G271" i="6"/>
  <c r="F271" i="6"/>
  <c r="G270" i="6"/>
  <c r="L269" i="6"/>
  <c r="K268" i="6"/>
  <c r="J268" i="6"/>
  <c r="I268" i="6"/>
  <c r="H268" i="6"/>
  <c r="G268" i="6"/>
  <c r="F268" i="6"/>
  <c r="L267" i="6"/>
  <c r="K266" i="6"/>
  <c r="J266" i="6"/>
  <c r="J265" i="6" s="1"/>
  <c r="I266" i="6"/>
  <c r="H266" i="6"/>
  <c r="G266" i="6"/>
  <c r="F266" i="6"/>
  <c r="F265" i="6" s="1"/>
  <c r="H265" i="6"/>
  <c r="L264" i="6"/>
  <c r="K263" i="6"/>
  <c r="J263" i="6"/>
  <c r="J262" i="6" s="1"/>
  <c r="I263" i="6"/>
  <c r="H263" i="6"/>
  <c r="H262" i="6" s="1"/>
  <c r="G263" i="6"/>
  <c r="F263" i="6"/>
  <c r="F262" i="6" s="1"/>
  <c r="K262" i="6"/>
  <c r="I262" i="6"/>
  <c r="G262" i="6"/>
  <c r="L260" i="6"/>
  <c r="L259" i="6"/>
  <c r="L258" i="6"/>
  <c r="L257" i="6"/>
  <c r="K256" i="6"/>
  <c r="K255" i="6" s="1"/>
  <c r="J256" i="6"/>
  <c r="L256" i="6" s="1"/>
  <c r="L254" i="6"/>
  <c r="K253" i="6"/>
  <c r="J253" i="6"/>
  <c r="J252" i="6" s="1"/>
  <c r="I253" i="6"/>
  <c r="H253" i="6"/>
  <c r="H252" i="6" s="1"/>
  <c r="G253" i="6"/>
  <c r="F253" i="6"/>
  <c r="F252" i="6" s="1"/>
  <c r="K252" i="6"/>
  <c r="I252" i="6"/>
  <c r="G252" i="6"/>
  <c r="J251" i="6"/>
  <c r="J250" i="6" s="1"/>
  <c r="J249" i="6" s="1"/>
  <c r="K250" i="6"/>
  <c r="I250" i="6"/>
  <c r="I249" i="6" s="1"/>
  <c r="H250" i="6"/>
  <c r="H249" i="6" s="1"/>
  <c r="G250" i="6"/>
  <c r="F250" i="6"/>
  <c r="F249" i="6" s="1"/>
  <c r="K249" i="6"/>
  <c r="K248" i="6" s="1"/>
  <c r="G249" i="6"/>
  <c r="G248" i="6" s="1"/>
  <c r="L247" i="6"/>
  <c r="K246" i="6"/>
  <c r="K245" i="6" s="1"/>
  <c r="J246" i="6"/>
  <c r="J245" i="6" s="1"/>
  <c r="I246" i="6"/>
  <c r="H246" i="6"/>
  <c r="H245" i="6" s="1"/>
  <c r="G246" i="6"/>
  <c r="F246" i="6"/>
  <c r="F245" i="6" s="1"/>
  <c r="I245" i="6"/>
  <c r="L244" i="6"/>
  <c r="K243" i="6"/>
  <c r="K242" i="6" s="1"/>
  <c r="J243" i="6"/>
  <c r="J242" i="6" s="1"/>
  <c r="I243" i="6"/>
  <c r="H243" i="6"/>
  <c r="H242" i="6" s="1"/>
  <c r="G243" i="6"/>
  <c r="G242" i="6" s="1"/>
  <c r="F243" i="6"/>
  <c r="I242" i="6"/>
  <c r="F242" i="6"/>
  <c r="L241" i="6"/>
  <c r="K240" i="6"/>
  <c r="K239" i="6" s="1"/>
  <c r="J240" i="6"/>
  <c r="J239" i="6" s="1"/>
  <c r="I240" i="6"/>
  <c r="I239" i="6" s="1"/>
  <c r="H240" i="6"/>
  <c r="H239" i="6" s="1"/>
  <c r="G240" i="6"/>
  <c r="G239" i="6" s="1"/>
  <c r="F240" i="6"/>
  <c r="F239" i="6" s="1"/>
  <c r="L238" i="6"/>
  <c r="K237" i="6"/>
  <c r="K236" i="6" s="1"/>
  <c r="J237" i="6"/>
  <c r="J236" i="6" s="1"/>
  <c r="I237" i="6"/>
  <c r="I236" i="6" s="1"/>
  <c r="H237" i="6"/>
  <c r="G237" i="6"/>
  <c r="F237" i="6"/>
  <c r="H236" i="6"/>
  <c r="G236" i="6"/>
  <c r="F236" i="6"/>
  <c r="L235" i="6"/>
  <c r="K234" i="6"/>
  <c r="K233" i="6" s="1"/>
  <c r="J234" i="6"/>
  <c r="I234" i="6"/>
  <c r="I233" i="6" s="1"/>
  <c r="H234" i="6"/>
  <c r="H233" i="6" s="1"/>
  <c r="G234" i="6"/>
  <c r="L234" i="6" s="1"/>
  <c r="F234" i="6"/>
  <c r="J233" i="6"/>
  <c r="F233" i="6"/>
  <c r="L232" i="6"/>
  <c r="K231" i="6"/>
  <c r="K230" i="6" s="1"/>
  <c r="J231" i="6"/>
  <c r="I231" i="6"/>
  <c r="I230" i="6" s="1"/>
  <c r="H231" i="6"/>
  <c r="G231" i="6"/>
  <c r="G230" i="6" s="1"/>
  <c r="F231" i="6"/>
  <c r="J230" i="6"/>
  <c r="H230" i="6"/>
  <c r="F230" i="6"/>
  <c r="L229" i="6"/>
  <c r="K228" i="6"/>
  <c r="J228" i="6"/>
  <c r="J227" i="6" s="1"/>
  <c r="I228" i="6"/>
  <c r="H228" i="6"/>
  <c r="L228" i="6" s="1"/>
  <c r="K227" i="6"/>
  <c r="I227" i="6"/>
  <c r="L226" i="6"/>
  <c r="K225" i="6"/>
  <c r="K224" i="6" s="1"/>
  <c r="J225" i="6"/>
  <c r="I225" i="6"/>
  <c r="I224" i="6" s="1"/>
  <c r="H225" i="6"/>
  <c r="G225" i="6"/>
  <c r="L225" i="6" s="1"/>
  <c r="F225" i="6"/>
  <c r="J224" i="6"/>
  <c r="H224" i="6"/>
  <c r="F224" i="6"/>
  <c r="L223" i="6"/>
  <c r="K222" i="6"/>
  <c r="J222" i="6"/>
  <c r="J221" i="6" s="1"/>
  <c r="I222" i="6"/>
  <c r="I221" i="6" s="1"/>
  <c r="H222" i="6"/>
  <c r="H221" i="6" s="1"/>
  <c r="G222" i="6"/>
  <c r="F222" i="6"/>
  <c r="K221" i="6"/>
  <c r="G221" i="6"/>
  <c r="L220" i="6"/>
  <c r="K219" i="6"/>
  <c r="K218" i="6" s="1"/>
  <c r="J219" i="6"/>
  <c r="I219" i="6"/>
  <c r="I218" i="6" s="1"/>
  <c r="H219" i="6"/>
  <c r="H218" i="6" s="1"/>
  <c r="J218" i="6"/>
  <c r="L217" i="6"/>
  <c r="K216" i="6"/>
  <c r="J216" i="6"/>
  <c r="J215" i="6" s="1"/>
  <c r="I216" i="6"/>
  <c r="H216" i="6"/>
  <c r="H215" i="6" s="1"/>
  <c r="G216" i="6"/>
  <c r="F216" i="6"/>
  <c r="F215" i="6" s="1"/>
  <c r="K215" i="6"/>
  <c r="I215" i="6"/>
  <c r="G215" i="6"/>
  <c r="L213" i="6"/>
  <c r="K212" i="6"/>
  <c r="J212" i="6"/>
  <c r="J211" i="6" s="1"/>
  <c r="I212" i="6"/>
  <c r="H212" i="6"/>
  <c r="H211" i="6" s="1"/>
  <c r="G212" i="6"/>
  <c r="F212" i="6"/>
  <c r="K211" i="6"/>
  <c r="I211" i="6"/>
  <c r="G211" i="6"/>
  <c r="L210" i="6"/>
  <c r="K209" i="6"/>
  <c r="K208" i="6" s="1"/>
  <c r="J209" i="6"/>
  <c r="J208" i="6" s="1"/>
  <c r="I209" i="6"/>
  <c r="I208" i="6" s="1"/>
  <c r="H209" i="6"/>
  <c r="G209" i="6"/>
  <c r="G208" i="6" s="1"/>
  <c r="F209" i="6"/>
  <c r="H208" i="6"/>
  <c r="F208" i="6"/>
  <c r="H207" i="6"/>
  <c r="L207" i="6" s="1"/>
  <c r="K206" i="6"/>
  <c r="K205" i="6" s="1"/>
  <c r="J206" i="6"/>
  <c r="I206" i="6"/>
  <c r="I205" i="6" s="1"/>
  <c r="G206" i="6"/>
  <c r="G205" i="6" s="1"/>
  <c r="F206" i="6"/>
  <c r="J205" i="6"/>
  <c r="F205" i="6"/>
  <c r="L204" i="6"/>
  <c r="K203" i="6"/>
  <c r="J203" i="6"/>
  <c r="J202" i="6" s="1"/>
  <c r="I203" i="6"/>
  <c r="H203" i="6"/>
  <c r="H202" i="6" s="1"/>
  <c r="G203" i="6"/>
  <c r="F203" i="6"/>
  <c r="F202" i="6" s="1"/>
  <c r="K202" i="6"/>
  <c r="I202" i="6"/>
  <c r="G202" i="6"/>
  <c r="L201" i="6"/>
  <c r="K200" i="6"/>
  <c r="K199" i="6" s="1"/>
  <c r="J200" i="6"/>
  <c r="J199" i="6" s="1"/>
  <c r="I200" i="6"/>
  <c r="I199" i="6" s="1"/>
  <c r="H200" i="6"/>
  <c r="H199" i="6"/>
  <c r="L199" i="6" s="1"/>
  <c r="L196" i="6"/>
  <c r="K195" i="6"/>
  <c r="J195" i="6"/>
  <c r="J194" i="6" s="1"/>
  <c r="J193" i="6" s="1"/>
  <c r="J192" i="6" s="1"/>
  <c r="I195" i="6"/>
  <c r="I194" i="6" s="1"/>
  <c r="I193" i="6" s="1"/>
  <c r="I192" i="6" s="1"/>
  <c r="H195" i="6"/>
  <c r="H194" i="6" s="1"/>
  <c r="H193" i="6" s="1"/>
  <c r="H192" i="6" s="1"/>
  <c r="G195" i="6"/>
  <c r="F195" i="6"/>
  <c r="F194" i="6" s="1"/>
  <c r="K194" i="6"/>
  <c r="K193" i="6" s="1"/>
  <c r="K192" i="6" s="1"/>
  <c r="G194" i="6"/>
  <c r="G193" i="6" s="1"/>
  <c r="G192" i="6" s="1"/>
  <c r="L191" i="6"/>
  <c r="K190" i="6"/>
  <c r="K189" i="6" s="1"/>
  <c r="J190" i="6"/>
  <c r="I190" i="6"/>
  <c r="I189" i="6" s="1"/>
  <c r="H190" i="6"/>
  <c r="G190" i="6"/>
  <c r="G189" i="6" s="1"/>
  <c r="F190" i="6"/>
  <c r="J189" i="6"/>
  <c r="H189" i="6"/>
  <c r="H185" i="6" s="1"/>
  <c r="F189" i="6"/>
  <c r="F185" i="6" s="1"/>
  <c r="L188" i="6"/>
  <c r="K187" i="6"/>
  <c r="J187" i="6"/>
  <c r="J186" i="6" s="1"/>
  <c r="I187" i="6"/>
  <c r="I186" i="6" s="1"/>
  <c r="H187" i="6"/>
  <c r="H186" i="6" s="1"/>
  <c r="G187" i="6"/>
  <c r="F187" i="6"/>
  <c r="F186" i="6" s="1"/>
  <c r="K186" i="6"/>
  <c r="G186" i="6"/>
  <c r="J185" i="6"/>
  <c r="L184" i="6"/>
  <c r="K183" i="6"/>
  <c r="J183" i="6"/>
  <c r="J182" i="6" s="1"/>
  <c r="I183" i="6"/>
  <c r="I182" i="6" s="1"/>
  <c r="H183" i="6"/>
  <c r="H182" i="6" s="1"/>
  <c r="G183" i="6"/>
  <c r="F183" i="6"/>
  <c r="K182" i="6"/>
  <c r="G182" i="6"/>
  <c r="L181" i="6"/>
  <c r="K180" i="6"/>
  <c r="K179" i="6" s="1"/>
  <c r="J180" i="6"/>
  <c r="I180" i="6"/>
  <c r="I179" i="6" s="1"/>
  <c r="H180" i="6"/>
  <c r="G180" i="6"/>
  <c r="G179" i="6" s="1"/>
  <c r="F180" i="6"/>
  <c r="J179" i="6"/>
  <c r="H179" i="6"/>
  <c r="F179" i="6"/>
  <c r="L178" i="6"/>
  <c r="K177" i="6"/>
  <c r="K176" i="6" s="1"/>
  <c r="J177" i="6"/>
  <c r="J176" i="6" s="1"/>
  <c r="I177" i="6"/>
  <c r="H177" i="6"/>
  <c r="H176" i="6" s="1"/>
  <c r="G177" i="6"/>
  <c r="F177" i="6"/>
  <c r="F176" i="6" s="1"/>
  <c r="I176" i="6"/>
  <c r="G176" i="6"/>
  <c r="L175" i="6"/>
  <c r="K174" i="6"/>
  <c r="J174" i="6"/>
  <c r="I174" i="6"/>
  <c r="H174" i="6"/>
  <c r="H171" i="6" s="1"/>
  <c r="G174" i="6"/>
  <c r="F174" i="6"/>
  <c r="L173" i="6"/>
  <c r="K172" i="6"/>
  <c r="J172" i="6"/>
  <c r="I172" i="6"/>
  <c r="H172" i="6"/>
  <c r="G172" i="6"/>
  <c r="F172" i="6"/>
  <c r="J171" i="6"/>
  <c r="F171" i="6"/>
  <c r="L170" i="6"/>
  <c r="K169" i="6"/>
  <c r="J169" i="6"/>
  <c r="J168" i="6" s="1"/>
  <c r="I169" i="6"/>
  <c r="I168" i="6" s="1"/>
  <c r="H169" i="6"/>
  <c r="H168" i="6" s="1"/>
  <c r="G169" i="6"/>
  <c r="F169" i="6"/>
  <c r="K168" i="6"/>
  <c r="G168" i="6"/>
  <c r="L167" i="6"/>
  <c r="K166" i="6"/>
  <c r="K165" i="6" s="1"/>
  <c r="J166" i="6"/>
  <c r="I166" i="6"/>
  <c r="I165" i="6" s="1"/>
  <c r="H166" i="6"/>
  <c r="G166" i="6"/>
  <c r="G165" i="6" s="1"/>
  <c r="F166" i="6"/>
  <c r="J165" i="6"/>
  <c r="H165" i="6"/>
  <c r="F165" i="6"/>
  <c r="L164" i="6"/>
  <c r="K163" i="6"/>
  <c r="K162" i="6" s="1"/>
  <c r="J163" i="6"/>
  <c r="J162" i="6" s="1"/>
  <c r="I163" i="6"/>
  <c r="H163" i="6"/>
  <c r="H162" i="6" s="1"/>
  <c r="G163" i="6"/>
  <c r="F163" i="6"/>
  <c r="F162" i="6" s="1"/>
  <c r="I162" i="6"/>
  <c r="G162" i="6"/>
  <c r="J161" i="6"/>
  <c r="L160" i="6"/>
  <c r="K159" i="6"/>
  <c r="J159" i="6"/>
  <c r="J158" i="6" s="1"/>
  <c r="I159" i="6"/>
  <c r="I158" i="6" s="1"/>
  <c r="H159" i="6"/>
  <c r="H158" i="6" s="1"/>
  <c r="G159" i="6"/>
  <c r="F159" i="6"/>
  <c r="K158" i="6"/>
  <c r="G158" i="6"/>
  <c r="L157" i="6"/>
  <c r="K156" i="6"/>
  <c r="K155" i="6" s="1"/>
  <c r="J156" i="6"/>
  <c r="I156" i="6"/>
  <c r="I155" i="6" s="1"/>
  <c r="H156" i="6"/>
  <c r="G156" i="6"/>
  <c r="G155" i="6" s="1"/>
  <c r="F156" i="6"/>
  <c r="J155" i="6"/>
  <c r="H155" i="6"/>
  <c r="F155" i="6"/>
  <c r="L154" i="6"/>
  <c r="K153" i="6"/>
  <c r="J153" i="6"/>
  <c r="J152" i="6" s="1"/>
  <c r="I153" i="6"/>
  <c r="I152" i="6" s="1"/>
  <c r="H153" i="6"/>
  <c r="H152" i="6" s="1"/>
  <c r="K152" i="6"/>
  <c r="L151" i="6"/>
  <c r="K150" i="6"/>
  <c r="K149" i="6" s="1"/>
  <c r="J150" i="6"/>
  <c r="I150" i="6"/>
  <c r="I149" i="6" s="1"/>
  <c r="H150" i="6"/>
  <c r="G150" i="6"/>
  <c r="G149" i="6" s="1"/>
  <c r="F150" i="6"/>
  <c r="J149" i="6"/>
  <c r="H149" i="6"/>
  <c r="F149" i="6"/>
  <c r="L147" i="6"/>
  <c r="K146" i="6"/>
  <c r="K145" i="6" s="1"/>
  <c r="J146" i="6"/>
  <c r="J145" i="6" s="1"/>
  <c r="J141" i="6" s="1"/>
  <c r="I146" i="6"/>
  <c r="I145" i="6" s="1"/>
  <c r="H146" i="6"/>
  <c r="G146" i="6"/>
  <c r="G145" i="6" s="1"/>
  <c r="F146" i="6"/>
  <c r="F145" i="6" s="1"/>
  <c r="F141" i="6" s="1"/>
  <c r="H145" i="6"/>
  <c r="L144" i="6"/>
  <c r="K143" i="6"/>
  <c r="J143" i="6"/>
  <c r="J142" i="6" s="1"/>
  <c r="I143" i="6"/>
  <c r="H143" i="6"/>
  <c r="H142" i="6" s="1"/>
  <c r="G143" i="6"/>
  <c r="F143" i="6"/>
  <c r="F142" i="6" s="1"/>
  <c r="K142" i="6"/>
  <c r="I142" i="6"/>
  <c r="G142" i="6"/>
  <c r="L139" i="6"/>
  <c r="K138" i="6"/>
  <c r="K137" i="6" s="1"/>
  <c r="J138" i="6"/>
  <c r="I138" i="6"/>
  <c r="I137" i="6" s="1"/>
  <c r="H138" i="6"/>
  <c r="G138" i="6"/>
  <c r="G137" i="6" s="1"/>
  <c r="F138" i="6"/>
  <c r="J137" i="6"/>
  <c r="H137" i="6"/>
  <c r="L136" i="6"/>
  <c r="K135" i="6"/>
  <c r="J135" i="6"/>
  <c r="I135" i="6"/>
  <c r="H135" i="6"/>
  <c r="L135" i="6" s="1"/>
  <c r="G135" i="6"/>
  <c r="F135" i="6"/>
  <c r="L134" i="6"/>
  <c r="K133" i="6"/>
  <c r="K132" i="6" s="1"/>
  <c r="J133" i="6"/>
  <c r="J132" i="6" s="1"/>
  <c r="J131" i="6" s="1"/>
  <c r="I133" i="6"/>
  <c r="H133" i="6"/>
  <c r="H132" i="6" s="1"/>
  <c r="G133" i="6"/>
  <c r="F133" i="6"/>
  <c r="F132" i="6" s="1"/>
  <c r="I132" i="6"/>
  <c r="I131" i="6" s="1"/>
  <c r="G132" i="6"/>
  <c r="G131" i="6" s="1"/>
  <c r="H131" i="6"/>
  <c r="L130" i="6"/>
  <c r="K129" i="6"/>
  <c r="J129" i="6"/>
  <c r="J128" i="6" s="1"/>
  <c r="I129" i="6"/>
  <c r="I128" i="6" s="1"/>
  <c r="H129" i="6"/>
  <c r="H128" i="6" s="1"/>
  <c r="G129" i="6"/>
  <c r="F129" i="6"/>
  <c r="F128" i="6" s="1"/>
  <c r="K128" i="6"/>
  <c r="G128" i="6"/>
  <c r="L127" i="6"/>
  <c r="K126" i="6"/>
  <c r="K125" i="6" s="1"/>
  <c r="J126" i="6"/>
  <c r="I126" i="6"/>
  <c r="I125" i="6" s="1"/>
  <c r="H126" i="6"/>
  <c r="G126" i="6"/>
  <c r="G125" i="6" s="1"/>
  <c r="L125" i="6" s="1"/>
  <c r="F126" i="6"/>
  <c r="J125" i="6"/>
  <c r="H125" i="6"/>
  <c r="F125" i="6"/>
  <c r="L124" i="6"/>
  <c r="K123" i="6"/>
  <c r="K122" i="6" s="1"/>
  <c r="J123" i="6"/>
  <c r="J122" i="6" s="1"/>
  <c r="I123" i="6"/>
  <c r="H123" i="6"/>
  <c r="H122" i="6" s="1"/>
  <c r="G123" i="6"/>
  <c r="F123" i="6"/>
  <c r="F122" i="6" s="1"/>
  <c r="I122" i="6"/>
  <c r="G122" i="6"/>
  <c r="L121" i="6"/>
  <c r="K120" i="6"/>
  <c r="K119" i="6" s="1"/>
  <c r="J120" i="6"/>
  <c r="J119" i="6" s="1"/>
  <c r="I120" i="6"/>
  <c r="I119" i="6" s="1"/>
  <c r="H120" i="6"/>
  <c r="G120" i="6"/>
  <c r="G119" i="6" s="1"/>
  <c r="F120" i="6"/>
  <c r="F119" i="6" s="1"/>
  <c r="F118" i="6" s="1"/>
  <c r="H119" i="6"/>
  <c r="L117" i="6"/>
  <c r="K116" i="6"/>
  <c r="K115" i="6" s="1"/>
  <c r="K114" i="6" s="1"/>
  <c r="J116" i="6"/>
  <c r="I116" i="6"/>
  <c r="I115" i="6" s="1"/>
  <c r="I114" i="6" s="1"/>
  <c r="H116" i="6"/>
  <c r="G116" i="6"/>
  <c r="G115" i="6" s="1"/>
  <c r="G114" i="6" s="1"/>
  <c r="F116" i="6"/>
  <c r="J115" i="6"/>
  <c r="J114" i="6" s="1"/>
  <c r="H115" i="6"/>
  <c r="H114" i="6" s="1"/>
  <c r="F115" i="6"/>
  <c r="F114" i="6" s="1"/>
  <c r="L113" i="6"/>
  <c r="K112" i="6"/>
  <c r="K111" i="6" s="1"/>
  <c r="K110" i="6" s="1"/>
  <c r="J112" i="6"/>
  <c r="J111" i="6" s="1"/>
  <c r="J110" i="6" s="1"/>
  <c r="I112" i="6"/>
  <c r="I111" i="6" s="1"/>
  <c r="I110" i="6" s="1"/>
  <c r="H112" i="6"/>
  <c r="H111" i="6" s="1"/>
  <c r="H110" i="6" s="1"/>
  <c r="G112" i="6"/>
  <c r="G111" i="6" s="1"/>
  <c r="F112" i="6"/>
  <c r="F111" i="6" s="1"/>
  <c r="F110" i="6" s="1"/>
  <c r="G110" i="6"/>
  <c r="L108" i="6"/>
  <c r="K107" i="6"/>
  <c r="J107" i="6"/>
  <c r="J106" i="6" s="1"/>
  <c r="J105" i="6" s="1"/>
  <c r="I107" i="6"/>
  <c r="I106" i="6" s="1"/>
  <c r="I105" i="6" s="1"/>
  <c r="H107" i="6"/>
  <c r="H106" i="6" s="1"/>
  <c r="H105" i="6" s="1"/>
  <c r="G107" i="6"/>
  <c r="F107" i="6"/>
  <c r="F106" i="6" s="1"/>
  <c r="K106" i="6"/>
  <c r="K105" i="6" s="1"/>
  <c r="G106" i="6"/>
  <c r="G105" i="6" s="1"/>
  <c r="L104" i="6"/>
  <c r="K103" i="6"/>
  <c r="J103" i="6"/>
  <c r="I103" i="6"/>
  <c r="H103" i="6"/>
  <c r="G103" i="6"/>
  <c r="F103" i="6"/>
  <c r="L102" i="6"/>
  <c r="K101" i="6"/>
  <c r="J101" i="6"/>
  <c r="I101" i="6"/>
  <c r="I100" i="6" s="1"/>
  <c r="H101" i="6"/>
  <c r="G101" i="6"/>
  <c r="F101" i="6"/>
  <c r="K100" i="6"/>
  <c r="G100" i="6"/>
  <c r="L99" i="6"/>
  <c r="K98" i="6"/>
  <c r="K97" i="6" s="1"/>
  <c r="J98" i="6"/>
  <c r="I98" i="6"/>
  <c r="I97" i="6" s="1"/>
  <c r="H98" i="6"/>
  <c r="G98" i="6"/>
  <c r="F98" i="6"/>
  <c r="J97" i="6"/>
  <c r="H97" i="6"/>
  <c r="F97" i="6"/>
  <c r="L96" i="6"/>
  <c r="K95" i="6"/>
  <c r="J95" i="6"/>
  <c r="I95" i="6"/>
  <c r="H95" i="6"/>
  <c r="G95" i="6"/>
  <c r="G90" i="6" s="1"/>
  <c r="F95" i="6"/>
  <c r="L94" i="6"/>
  <c r="K93" i="6"/>
  <c r="J93" i="6"/>
  <c r="I93" i="6"/>
  <c r="H93" i="6"/>
  <c r="G93" i="6"/>
  <c r="F93" i="6"/>
  <c r="L93" i="6" s="1"/>
  <c r="L92" i="6"/>
  <c r="K91" i="6"/>
  <c r="J91" i="6"/>
  <c r="I91" i="6"/>
  <c r="I90" i="6" s="1"/>
  <c r="H91" i="6"/>
  <c r="G91" i="6"/>
  <c r="F91" i="6"/>
  <c r="K90" i="6"/>
  <c r="L87" i="6"/>
  <c r="K86" i="6"/>
  <c r="J86" i="6"/>
  <c r="I86" i="6"/>
  <c r="H86" i="6"/>
  <c r="L85" i="6"/>
  <c r="K84" i="6"/>
  <c r="J84" i="6"/>
  <c r="J83" i="6" s="1"/>
  <c r="J82" i="6" s="1"/>
  <c r="I84" i="6"/>
  <c r="H84" i="6"/>
  <c r="H83" i="6" s="1"/>
  <c r="H82" i="6" s="1"/>
  <c r="H81" i="6" s="1"/>
  <c r="G84" i="6"/>
  <c r="G83" i="6" s="1"/>
  <c r="F84" i="6"/>
  <c r="F83" i="6" s="1"/>
  <c r="F82" i="6" s="1"/>
  <c r="F81" i="6" s="1"/>
  <c r="G82" i="6"/>
  <c r="G81" i="6" s="1"/>
  <c r="J81" i="6"/>
  <c r="L80" i="6"/>
  <c r="K79" i="6"/>
  <c r="J79" i="6"/>
  <c r="J78" i="6" s="1"/>
  <c r="I79" i="6"/>
  <c r="I78" i="6" s="1"/>
  <c r="H79" i="6"/>
  <c r="H78" i="6" s="1"/>
  <c r="K78" i="6"/>
  <c r="L77" i="6"/>
  <c r="K76" i="6"/>
  <c r="K75" i="6" s="1"/>
  <c r="J76" i="6"/>
  <c r="J75" i="6" s="1"/>
  <c r="I76" i="6"/>
  <c r="I75" i="6" s="1"/>
  <c r="H76" i="6"/>
  <c r="G76" i="6"/>
  <c r="G75" i="6" s="1"/>
  <c r="F76" i="6"/>
  <c r="F75" i="6" s="1"/>
  <c r="H75" i="6"/>
  <c r="L74" i="6"/>
  <c r="K73" i="6"/>
  <c r="J73" i="6"/>
  <c r="J72" i="6" s="1"/>
  <c r="I73" i="6"/>
  <c r="H73" i="6"/>
  <c r="H72" i="6" s="1"/>
  <c r="G73" i="6"/>
  <c r="F73" i="6"/>
  <c r="F72" i="6" s="1"/>
  <c r="K72" i="6"/>
  <c r="I72" i="6"/>
  <c r="G72" i="6"/>
  <c r="L71" i="6"/>
  <c r="K70" i="6"/>
  <c r="K69" i="6" s="1"/>
  <c r="J70" i="6"/>
  <c r="J69" i="6" s="1"/>
  <c r="I70" i="6"/>
  <c r="I69" i="6" s="1"/>
  <c r="H70" i="6"/>
  <c r="H69" i="6" s="1"/>
  <c r="G70" i="6"/>
  <c r="F70" i="6"/>
  <c r="F69" i="6" s="1"/>
  <c r="L68" i="6"/>
  <c r="K67" i="6"/>
  <c r="J67" i="6"/>
  <c r="J66" i="6" s="1"/>
  <c r="I67" i="6"/>
  <c r="H67" i="6"/>
  <c r="H66" i="6" s="1"/>
  <c r="G67" i="6"/>
  <c r="F67" i="6"/>
  <c r="F66" i="6" s="1"/>
  <c r="K66" i="6"/>
  <c r="I66" i="6"/>
  <c r="G66" i="6"/>
  <c r="L65" i="6"/>
  <c r="K64" i="6"/>
  <c r="J64" i="6"/>
  <c r="I64" i="6"/>
  <c r="H64" i="6"/>
  <c r="H61" i="6" s="1"/>
  <c r="G64" i="6"/>
  <c r="F64" i="6"/>
  <c r="L63" i="6"/>
  <c r="K62" i="6"/>
  <c r="J62" i="6"/>
  <c r="I62" i="6"/>
  <c r="H62" i="6"/>
  <c r="G62" i="6"/>
  <c r="F62" i="6"/>
  <c r="J61" i="6"/>
  <c r="J57" i="6" s="1"/>
  <c r="F61" i="6"/>
  <c r="L60" i="6"/>
  <c r="K59" i="6"/>
  <c r="J59" i="6"/>
  <c r="J58" i="6" s="1"/>
  <c r="K58" i="6"/>
  <c r="L56" i="6"/>
  <c r="K55" i="6"/>
  <c r="J55" i="6"/>
  <c r="J54" i="6" s="1"/>
  <c r="I55" i="6"/>
  <c r="H55" i="6"/>
  <c r="H54" i="6" s="1"/>
  <c r="H53" i="6" s="1"/>
  <c r="G55" i="6"/>
  <c r="F55" i="6"/>
  <c r="F54" i="6" s="1"/>
  <c r="K54" i="6"/>
  <c r="K53" i="6" s="1"/>
  <c r="I54" i="6"/>
  <c r="I53" i="6" s="1"/>
  <c r="G54" i="6"/>
  <c r="G53" i="6" s="1"/>
  <c r="J53" i="6"/>
  <c r="F53" i="6"/>
  <c r="L53" i="6" s="1"/>
  <c r="L52" i="6"/>
  <c r="K51" i="6"/>
  <c r="J51" i="6"/>
  <c r="J50" i="6" s="1"/>
  <c r="I51" i="6"/>
  <c r="I50" i="6" s="1"/>
  <c r="H51" i="6"/>
  <c r="H50" i="6" s="1"/>
  <c r="G51" i="6"/>
  <c r="F51" i="6"/>
  <c r="F50" i="6" s="1"/>
  <c r="K50" i="6"/>
  <c r="G50" i="6"/>
  <c r="L49" i="6"/>
  <c r="K48" i="6"/>
  <c r="J48" i="6"/>
  <c r="I48" i="6"/>
  <c r="H48" i="6"/>
  <c r="G48" i="6"/>
  <c r="L48" i="6" s="1"/>
  <c r="F48" i="6"/>
  <c r="L47" i="6"/>
  <c r="K46" i="6"/>
  <c r="J46" i="6"/>
  <c r="J45" i="6" s="1"/>
  <c r="I46" i="6"/>
  <c r="H46" i="6"/>
  <c r="G46" i="6"/>
  <c r="F46" i="6"/>
  <c r="F45" i="6" s="1"/>
  <c r="H45" i="6"/>
  <c r="L44" i="6"/>
  <c r="K43" i="6"/>
  <c r="J43" i="6"/>
  <c r="I43" i="6"/>
  <c r="H43" i="6"/>
  <c r="G43" i="6"/>
  <c r="F43" i="6"/>
  <c r="L42" i="6"/>
  <c r="K41" i="6"/>
  <c r="J41" i="6"/>
  <c r="I41" i="6"/>
  <c r="H41" i="6"/>
  <c r="G41" i="6"/>
  <c r="F41" i="6"/>
  <c r="L40" i="6"/>
  <c r="K39" i="6"/>
  <c r="J39" i="6"/>
  <c r="I39" i="6"/>
  <c r="I38" i="6" s="1"/>
  <c r="H39" i="6"/>
  <c r="H38" i="6" s="1"/>
  <c r="G39" i="6"/>
  <c r="F39" i="6"/>
  <c r="K38" i="6"/>
  <c r="G38" i="6"/>
  <c r="L36" i="6"/>
  <c r="K35" i="6"/>
  <c r="K34" i="6" s="1"/>
  <c r="K33" i="6" s="1"/>
  <c r="J35" i="6"/>
  <c r="J34" i="6" s="1"/>
  <c r="J33" i="6" s="1"/>
  <c r="I35" i="6"/>
  <c r="H35" i="6"/>
  <c r="H34" i="6" s="1"/>
  <c r="H33" i="6" s="1"/>
  <c r="G35" i="6"/>
  <c r="F35" i="6"/>
  <c r="I34" i="6"/>
  <c r="I33" i="6" s="1"/>
  <c r="G34" i="6"/>
  <c r="G33" i="6" s="1"/>
  <c r="L32" i="6"/>
  <c r="K31" i="6"/>
  <c r="J31" i="6"/>
  <c r="J30" i="6" s="1"/>
  <c r="I31" i="6"/>
  <c r="I30" i="6" s="1"/>
  <c r="H31" i="6"/>
  <c r="H30" i="6" s="1"/>
  <c r="G31" i="6"/>
  <c r="F31" i="6"/>
  <c r="F30" i="6" s="1"/>
  <c r="K30" i="6"/>
  <c r="G30" i="6"/>
  <c r="L29" i="6"/>
  <c r="K28" i="6"/>
  <c r="J28" i="6"/>
  <c r="I28" i="6"/>
  <c r="H28" i="6"/>
  <c r="H23" i="6" s="1"/>
  <c r="G28" i="6"/>
  <c r="F28" i="6"/>
  <c r="L27" i="6"/>
  <c r="K26" i="6"/>
  <c r="J26" i="6"/>
  <c r="I26" i="6"/>
  <c r="H26" i="6"/>
  <c r="G26" i="6"/>
  <c r="F26" i="6"/>
  <c r="L26" i="6" s="1"/>
  <c r="L25" i="6"/>
  <c r="K24" i="6"/>
  <c r="J24" i="6"/>
  <c r="I24" i="6"/>
  <c r="I23" i="6" s="1"/>
  <c r="H24" i="6"/>
  <c r="G24" i="6"/>
  <c r="F24" i="6"/>
  <c r="J23" i="6"/>
  <c r="L22" i="6"/>
  <c r="K21" i="6"/>
  <c r="K20" i="6" s="1"/>
  <c r="J21" i="6"/>
  <c r="J20" i="6" s="1"/>
  <c r="I21" i="6"/>
  <c r="H21" i="6"/>
  <c r="H20" i="6" s="1"/>
  <c r="G21" i="6"/>
  <c r="F21" i="6"/>
  <c r="I20" i="6"/>
  <c r="G20" i="6"/>
  <c r="L18" i="6"/>
  <c r="K17" i="6"/>
  <c r="J17" i="6"/>
  <c r="J16" i="6" s="1"/>
  <c r="I17" i="6"/>
  <c r="I16" i="6" s="1"/>
  <c r="H17" i="6"/>
  <c r="G17" i="6"/>
  <c r="F17" i="6"/>
  <c r="F16" i="6" s="1"/>
  <c r="K16" i="6"/>
  <c r="G16" i="6"/>
  <c r="L15" i="6"/>
  <c r="K14" i="6"/>
  <c r="J14" i="6"/>
  <c r="I14" i="6"/>
  <c r="H14" i="6"/>
  <c r="H11" i="6" s="1"/>
  <c r="G14" i="6"/>
  <c r="F14" i="6"/>
  <c r="L13" i="6"/>
  <c r="K12" i="6"/>
  <c r="J12" i="6"/>
  <c r="J11" i="6" s="1"/>
  <c r="J10" i="6" s="1"/>
  <c r="I12" i="6"/>
  <c r="I11" i="6" s="1"/>
  <c r="H12" i="6"/>
  <c r="G12" i="6"/>
  <c r="F12" i="6"/>
  <c r="L12" i="6" s="1"/>
  <c r="L9" i="6"/>
  <c r="K8" i="6"/>
  <c r="K7" i="6" s="1"/>
  <c r="K6" i="6" s="1"/>
  <c r="J8" i="6"/>
  <c r="I8" i="6"/>
  <c r="I7" i="6" s="1"/>
  <c r="I6" i="6" s="1"/>
  <c r="H8" i="6"/>
  <c r="G8" i="6"/>
  <c r="F8" i="6"/>
  <c r="J7" i="6"/>
  <c r="J6" i="6" s="1"/>
  <c r="H7" i="6"/>
  <c r="H6" i="6" s="1"/>
  <c r="F7" i="6"/>
  <c r="F6" i="6" s="1"/>
  <c r="K19" i="6" l="1"/>
  <c r="L138" i="6"/>
  <c r="F137" i="6"/>
  <c r="L137" i="6" s="1"/>
  <c r="G11" i="6"/>
  <c r="G10" i="6" s="1"/>
  <c r="L50" i="6"/>
  <c r="L133" i="6"/>
  <c r="L155" i="6"/>
  <c r="I366" i="6"/>
  <c r="J366" i="6"/>
  <c r="F11" i="6"/>
  <c r="F10" i="6" s="1"/>
  <c r="K11" i="6"/>
  <c r="K10" i="6" s="1"/>
  <c r="L24" i="6"/>
  <c r="F23" i="6"/>
  <c r="G23" i="6"/>
  <c r="G19" i="6" s="1"/>
  <c r="K23" i="6"/>
  <c r="L43" i="6"/>
  <c r="L46" i="6"/>
  <c r="K45" i="6"/>
  <c r="K37" i="6" s="1"/>
  <c r="K5" i="6" s="1"/>
  <c r="L115" i="6"/>
  <c r="G118" i="6"/>
  <c r="L165" i="6"/>
  <c r="L179" i="6"/>
  <c r="K326" i="6"/>
  <c r="L8" i="6"/>
  <c r="I10" i="6"/>
  <c r="L14" i="6"/>
  <c r="L17" i="6"/>
  <c r="L21" i="6"/>
  <c r="J19" i="6"/>
  <c r="J5" i="6" s="1"/>
  <c r="L28" i="6"/>
  <c r="L35" i="6"/>
  <c r="H37" i="6"/>
  <c r="L39" i="6"/>
  <c r="L41" i="6"/>
  <c r="H57" i="6"/>
  <c r="L103" i="6"/>
  <c r="H118" i="6"/>
  <c r="H109" i="6" s="1"/>
  <c r="F131" i="6"/>
  <c r="L162" i="6"/>
  <c r="L363" i="6"/>
  <c r="F38" i="6"/>
  <c r="F37" i="6" s="1"/>
  <c r="J38" i="6"/>
  <c r="J37" i="6" s="1"/>
  <c r="I45" i="6"/>
  <c r="I37" i="6" s="1"/>
  <c r="I5" i="6" s="1"/>
  <c r="L58" i="6"/>
  <c r="K83" i="6"/>
  <c r="K82" i="6" s="1"/>
  <c r="K81" i="6" s="1"/>
  <c r="F90" i="6"/>
  <c r="J90" i="6"/>
  <c r="J89" i="6" s="1"/>
  <c r="H100" i="6"/>
  <c r="L106" i="6"/>
  <c r="L111" i="6"/>
  <c r="L119" i="6"/>
  <c r="K118" i="6"/>
  <c r="G141" i="6"/>
  <c r="G148" i="6"/>
  <c r="K148" i="6"/>
  <c r="L152" i="6"/>
  <c r="L156" i="6"/>
  <c r="L166" i="6"/>
  <c r="L174" i="6"/>
  <c r="L190" i="6"/>
  <c r="L236" i="6"/>
  <c r="L237" i="6"/>
  <c r="G265" i="6"/>
  <c r="G261" i="6" s="1"/>
  <c r="K265" i="6"/>
  <c r="F270" i="6"/>
  <c r="J270" i="6"/>
  <c r="J261" i="6" s="1"/>
  <c r="L309" i="6"/>
  <c r="L314" i="6"/>
  <c r="L347" i="6"/>
  <c r="H367" i="6"/>
  <c r="H366" i="6" s="1"/>
  <c r="L372" i="6"/>
  <c r="I375" i="6"/>
  <c r="L378" i="6"/>
  <c r="I385" i="6"/>
  <c r="L209" i="6"/>
  <c r="J214" i="6"/>
  <c r="H248" i="6"/>
  <c r="G326" i="6"/>
  <c r="I349" i="6"/>
  <c r="L375" i="6"/>
  <c r="L62" i="6"/>
  <c r="L75" i="6"/>
  <c r="L78" i="6"/>
  <c r="L79" i="6"/>
  <c r="I83" i="6"/>
  <c r="L86" i="6"/>
  <c r="H90" i="6"/>
  <c r="L95" i="6"/>
  <c r="H89" i="6"/>
  <c r="H88" i="6" s="1"/>
  <c r="F100" i="6"/>
  <c r="L100" i="6" s="1"/>
  <c r="J100" i="6"/>
  <c r="I118" i="6"/>
  <c r="I109" i="6" s="1"/>
  <c r="L145" i="6"/>
  <c r="I148" i="6"/>
  <c r="L219" i="6"/>
  <c r="L222" i="6"/>
  <c r="L230" i="6"/>
  <c r="L246" i="6"/>
  <c r="I248" i="6"/>
  <c r="L251" i="6"/>
  <c r="J255" i="6"/>
  <c r="L255" i="6" s="1"/>
  <c r="I265" i="6"/>
  <c r="L268" i="6"/>
  <c r="H270" i="6"/>
  <c r="H261" i="6" s="1"/>
  <c r="I280" i="6"/>
  <c r="L287" i="6"/>
  <c r="L301" i="6"/>
  <c r="J304" i="6"/>
  <c r="J303" i="6" s="1"/>
  <c r="H326" i="6"/>
  <c r="H303" i="6" s="1"/>
  <c r="J349" i="6"/>
  <c r="J340" i="6" s="1"/>
  <c r="L370" i="6"/>
  <c r="L388" i="6"/>
  <c r="F401" i="6"/>
  <c r="F400" i="6" s="1"/>
  <c r="H141" i="6"/>
  <c r="H161" i="6"/>
  <c r="I171" i="6"/>
  <c r="I161" i="6" s="1"/>
  <c r="I185" i="6"/>
  <c r="L200" i="6"/>
  <c r="J198" i="6"/>
  <c r="L212" i="6"/>
  <c r="I214" i="6"/>
  <c r="L242" i="6"/>
  <c r="L249" i="6"/>
  <c r="L252" i="6"/>
  <c r="J248" i="6"/>
  <c r="L273" i="6"/>
  <c r="H284" i="6"/>
  <c r="K280" i="6"/>
  <c r="F304" i="6"/>
  <c r="K304" i="6"/>
  <c r="I330" i="6"/>
  <c r="L333" i="6"/>
  <c r="L350" i="6"/>
  <c r="K349" i="6"/>
  <c r="G366" i="6"/>
  <c r="L386" i="6"/>
  <c r="L394" i="6"/>
  <c r="I19" i="6"/>
  <c r="H19" i="6"/>
  <c r="L30" i="6"/>
  <c r="L38" i="6"/>
  <c r="L23" i="6"/>
  <c r="F109" i="6"/>
  <c r="L51" i="6"/>
  <c r="K89" i="6"/>
  <c r="K88" i="6" s="1"/>
  <c r="L107" i="6"/>
  <c r="G7" i="6"/>
  <c r="G45" i="6"/>
  <c r="L45" i="6" s="1"/>
  <c r="L54" i="6"/>
  <c r="F57" i="6"/>
  <c r="I61" i="6"/>
  <c r="I57" i="6" s="1"/>
  <c r="L64" i="6"/>
  <c r="L67" i="6"/>
  <c r="L72" i="6"/>
  <c r="L76" i="6"/>
  <c r="I82" i="6"/>
  <c r="I81" i="6" s="1"/>
  <c r="L81" i="6" s="1"/>
  <c r="L101" i="6"/>
  <c r="L110" i="6"/>
  <c r="L112" i="6"/>
  <c r="L120" i="6"/>
  <c r="L123" i="6"/>
  <c r="L128" i="6"/>
  <c r="L142" i="6"/>
  <c r="L146" i="6"/>
  <c r="L150" i="6"/>
  <c r="L177" i="6"/>
  <c r="L183" i="6"/>
  <c r="F182" i="6"/>
  <c r="L182" i="6" s="1"/>
  <c r="L186" i="6"/>
  <c r="G198" i="6"/>
  <c r="K214" i="6"/>
  <c r="L218" i="6"/>
  <c r="L239" i="6"/>
  <c r="L320" i="6"/>
  <c r="L98" i="6"/>
  <c r="G97" i="6"/>
  <c r="L97" i="6" s="1"/>
  <c r="L149" i="6"/>
  <c r="L153" i="6"/>
  <c r="G185" i="6"/>
  <c r="L185" i="6" s="1"/>
  <c r="K185" i="6"/>
  <c r="L215" i="6"/>
  <c r="L31" i="6"/>
  <c r="L159" i="6"/>
  <c r="F158" i="6"/>
  <c r="L158" i="6" s="1"/>
  <c r="H16" i="6"/>
  <c r="L16" i="6" s="1"/>
  <c r="F20" i="6"/>
  <c r="F34" i="6"/>
  <c r="L55" i="6"/>
  <c r="G61" i="6"/>
  <c r="K61" i="6"/>
  <c r="K57" i="6" s="1"/>
  <c r="L66" i="6"/>
  <c r="L73" i="6"/>
  <c r="L84" i="6"/>
  <c r="I89" i="6"/>
  <c r="I88" i="6" s="1"/>
  <c r="L91" i="6"/>
  <c r="F105" i="6"/>
  <c r="L105" i="6" s="1"/>
  <c r="L114" i="6"/>
  <c r="L116" i="6"/>
  <c r="J118" i="6"/>
  <c r="J109" i="6" s="1"/>
  <c r="L122" i="6"/>
  <c r="L126" i="6"/>
  <c r="L129" i="6"/>
  <c r="K131" i="6"/>
  <c r="L131" i="6" s="1"/>
  <c r="I141" i="6"/>
  <c r="L143" i="6"/>
  <c r="H148" i="6"/>
  <c r="H140" i="6" s="1"/>
  <c r="G161" i="6"/>
  <c r="L172" i="6"/>
  <c r="G171" i="6"/>
  <c r="K171" i="6"/>
  <c r="K161" i="6" s="1"/>
  <c r="L176" i="6"/>
  <c r="L180" i="6"/>
  <c r="L187" i="6"/>
  <c r="L194" i="6"/>
  <c r="F193" i="6"/>
  <c r="K198" i="6"/>
  <c r="I198" i="6"/>
  <c r="L208" i="6"/>
  <c r="I341" i="6"/>
  <c r="I340" i="6" s="1"/>
  <c r="L342" i="6"/>
  <c r="L59" i="6"/>
  <c r="L70" i="6"/>
  <c r="G69" i="6"/>
  <c r="L69" i="6" s="1"/>
  <c r="J88" i="6"/>
  <c r="G109" i="6"/>
  <c r="L132" i="6"/>
  <c r="J140" i="6"/>
  <c r="K141" i="6"/>
  <c r="J148" i="6"/>
  <c r="L163" i="6"/>
  <c r="L169" i="6"/>
  <c r="F168" i="6"/>
  <c r="L168" i="6" s="1"/>
  <c r="L189" i="6"/>
  <c r="L202" i="6"/>
  <c r="H214" i="6"/>
  <c r="H206" i="6"/>
  <c r="H205" i="6" s="1"/>
  <c r="H198" i="6" s="1"/>
  <c r="H227" i="6"/>
  <c r="L227" i="6" s="1"/>
  <c r="L231" i="6"/>
  <c r="G233" i="6"/>
  <c r="L243" i="6"/>
  <c r="G245" i="6"/>
  <c r="L245" i="6" s="1"/>
  <c r="F248" i="6"/>
  <c r="L262" i="6"/>
  <c r="L266" i="6"/>
  <c r="I275" i="6"/>
  <c r="J280" i="6"/>
  <c r="L284" i="6"/>
  <c r="H294" i="6"/>
  <c r="L305" i="6"/>
  <c r="L308" i="6"/>
  <c r="G311" i="6"/>
  <c r="L311" i="6" s="1"/>
  <c r="L312" i="6"/>
  <c r="L315" i="6"/>
  <c r="L328" i="6"/>
  <c r="H340" i="6"/>
  <c r="L358" i="6"/>
  <c r="F357" i="6"/>
  <c r="L357" i="6" s="1"/>
  <c r="L361" i="6"/>
  <c r="L195" i="6"/>
  <c r="L203" i="6"/>
  <c r="L216" i="6"/>
  <c r="L240" i="6"/>
  <c r="L250" i="6"/>
  <c r="L292" i="6"/>
  <c r="G291" i="6"/>
  <c r="L291" i="6" s="1"/>
  <c r="I326" i="6"/>
  <c r="L345" i="6"/>
  <c r="L385" i="6"/>
  <c r="F211" i="6"/>
  <c r="L211" i="6" s="1"/>
  <c r="F221" i="6"/>
  <c r="L221" i="6" s="1"/>
  <c r="G224" i="6"/>
  <c r="L224" i="6" s="1"/>
  <c r="I261" i="6"/>
  <c r="L263" i="6"/>
  <c r="L276" i="6"/>
  <c r="G275" i="6"/>
  <c r="K275" i="6"/>
  <c r="L275" i="6" s="1"/>
  <c r="F280" i="6"/>
  <c r="L282" i="6"/>
  <c r="L285" i="6"/>
  <c r="L300" i="6"/>
  <c r="G323" i="6"/>
  <c r="L324" i="6"/>
  <c r="L327" i="6"/>
  <c r="F330" i="6"/>
  <c r="L330" i="6" s="1"/>
  <c r="L338" i="6"/>
  <c r="L341" i="6"/>
  <c r="G349" i="6"/>
  <c r="L355" i="6"/>
  <c r="F354" i="6"/>
  <c r="L354" i="6" s="1"/>
  <c r="L233" i="6"/>
  <c r="L253" i="6"/>
  <c r="L271" i="6"/>
  <c r="L294" i="6"/>
  <c r="I304" i="6"/>
  <c r="L318" i="6"/>
  <c r="L337" i="6"/>
  <c r="L346" i="6"/>
  <c r="L380" i="6"/>
  <c r="L298" i="6"/>
  <c r="L306" i="6"/>
  <c r="L335" i="6"/>
  <c r="L343" i="6"/>
  <c r="L351" i="6"/>
  <c r="L368" i="6"/>
  <c r="H385" i="6"/>
  <c r="H384" i="6" s="1"/>
  <c r="H383" i="6" s="1"/>
  <c r="L393" i="6"/>
  <c r="L367" i="6"/>
  <c r="K366" i="6"/>
  <c r="K340" i="6" s="1"/>
  <c r="F390" i="6"/>
  <c r="L390" i="6" s="1"/>
  <c r="L391" i="6"/>
  <c r="L321" i="6"/>
  <c r="L331" i="6"/>
  <c r="L364" i="6"/>
  <c r="L373" i="6"/>
  <c r="L381" i="6"/>
  <c r="F384" i="6"/>
  <c r="I384" i="6"/>
  <c r="I383" i="6" s="1"/>
  <c r="L396" i="6"/>
  <c r="L400" i="6"/>
  <c r="F399" i="6"/>
  <c r="L399" i="6" s="1"/>
  <c r="L376" i="6"/>
  <c r="L401" i="6"/>
  <c r="L397" i="6"/>
  <c r="G304" i="6" l="1"/>
  <c r="G303" i="6" s="1"/>
  <c r="J197" i="6"/>
  <c r="L248" i="6"/>
  <c r="G140" i="6"/>
  <c r="L82" i="6"/>
  <c r="L61" i="6"/>
  <c r="L90" i="6"/>
  <c r="L83" i="6"/>
  <c r="F89" i="6"/>
  <c r="L89" i="6" s="1"/>
  <c r="L270" i="6"/>
  <c r="F261" i="6"/>
  <c r="L261" i="6" s="1"/>
  <c r="F148" i="6"/>
  <c r="L148" i="6" s="1"/>
  <c r="G89" i="6"/>
  <c r="G88" i="6" s="1"/>
  <c r="G340" i="6"/>
  <c r="G214" i="6"/>
  <c r="G197" i="6" s="1"/>
  <c r="H280" i="6"/>
  <c r="L171" i="6"/>
  <c r="L11" i="6"/>
  <c r="K303" i="6"/>
  <c r="I140" i="6"/>
  <c r="L265" i="6"/>
  <c r="H197" i="6"/>
  <c r="F349" i="6"/>
  <c r="L323" i="6"/>
  <c r="F198" i="6"/>
  <c r="K140" i="6"/>
  <c r="L193" i="6"/>
  <c r="F192" i="6"/>
  <c r="L192" i="6" s="1"/>
  <c r="L20" i="6"/>
  <c r="F19" i="6"/>
  <c r="L205" i="6"/>
  <c r="L118" i="6"/>
  <c r="L141" i="6"/>
  <c r="K109" i="6"/>
  <c r="L109" i="6" s="1"/>
  <c r="G57" i="6"/>
  <c r="L57" i="6" s="1"/>
  <c r="F161" i="6"/>
  <c r="L161" i="6" s="1"/>
  <c r="I303" i="6"/>
  <c r="I404" i="6" s="1"/>
  <c r="K261" i="6"/>
  <c r="K197" i="6" s="1"/>
  <c r="L366" i="6"/>
  <c r="G280" i="6"/>
  <c r="L280" i="6" s="1"/>
  <c r="I197" i="6"/>
  <c r="F214" i="6"/>
  <c r="L214" i="6" s="1"/>
  <c r="L206" i="6"/>
  <c r="L7" i="6"/>
  <c r="G6" i="6"/>
  <c r="G37" i="6"/>
  <c r="L37" i="6" s="1"/>
  <c r="J404" i="6"/>
  <c r="L384" i="6"/>
  <c r="F383" i="6"/>
  <c r="L383" i="6" s="1"/>
  <c r="F326" i="6"/>
  <c r="L34" i="6"/>
  <c r="F33" i="6"/>
  <c r="L33" i="6" s="1"/>
  <c r="H10" i="6"/>
  <c r="F88" i="6" l="1"/>
  <c r="L88" i="6" s="1"/>
  <c r="L304" i="6"/>
  <c r="K404" i="6"/>
  <c r="H5" i="6"/>
  <c r="H404" i="6" s="1"/>
  <c r="L10" i="6"/>
  <c r="F197" i="6"/>
  <c r="L197" i="6" s="1"/>
  <c r="L198" i="6"/>
  <c r="L349" i="6"/>
  <c r="F340" i="6"/>
  <c r="L340" i="6" s="1"/>
  <c r="F140" i="6"/>
  <c r="L140" i="6" s="1"/>
  <c r="L326" i="6"/>
  <c r="F303" i="6"/>
  <c r="L303" i="6" s="1"/>
  <c r="L19" i="6"/>
  <c r="F5" i="6"/>
  <c r="G5" i="6"/>
  <c r="G404" i="6" s="1"/>
  <c r="L6" i="6"/>
  <c r="F404" i="6" l="1"/>
  <c r="L404" i="6" s="1"/>
  <c r="L5" i="6"/>
  <c r="H204" i="8" l="1"/>
  <c r="G203" i="8"/>
  <c r="F203" i="8"/>
  <c r="E203" i="8"/>
  <c r="D203" i="8"/>
  <c r="H203" i="8" s="1"/>
  <c r="C203" i="8"/>
  <c r="G202" i="8"/>
  <c r="F202" i="8"/>
  <c r="E202" i="8"/>
  <c r="D202" i="8"/>
  <c r="C202" i="8"/>
  <c r="H201" i="8"/>
  <c r="G200" i="8"/>
  <c r="G199" i="8" s="1"/>
  <c r="F200" i="8"/>
  <c r="E200" i="8"/>
  <c r="E199" i="8" s="1"/>
  <c r="C200" i="8"/>
  <c r="F199" i="8"/>
  <c r="C199" i="8"/>
  <c r="H198" i="8"/>
  <c r="G197" i="8"/>
  <c r="F197" i="8"/>
  <c r="H197" i="8" s="1"/>
  <c r="E197" i="8"/>
  <c r="H196" i="8"/>
  <c r="G195" i="8"/>
  <c r="F195" i="8"/>
  <c r="E195" i="8"/>
  <c r="E192" i="8" s="1"/>
  <c r="D195" i="8"/>
  <c r="C195" i="8"/>
  <c r="H194" i="8"/>
  <c r="G193" i="8"/>
  <c r="F193" i="8"/>
  <c r="E193" i="8"/>
  <c r="F192" i="8"/>
  <c r="D192" i="8"/>
  <c r="H191" i="8"/>
  <c r="G190" i="8"/>
  <c r="F190" i="8"/>
  <c r="E190" i="8"/>
  <c r="D190" i="8"/>
  <c r="C190" i="8"/>
  <c r="H189" i="8"/>
  <c r="G188" i="8"/>
  <c r="F188" i="8"/>
  <c r="E188" i="8"/>
  <c r="D188" i="8"/>
  <c r="H188" i="8" s="1"/>
  <c r="C188" i="8"/>
  <c r="H187" i="8"/>
  <c r="G186" i="8"/>
  <c r="F186" i="8"/>
  <c r="E186" i="8"/>
  <c r="D186" i="8"/>
  <c r="C186" i="8"/>
  <c r="H185" i="8"/>
  <c r="G184" i="8"/>
  <c r="F184" i="8"/>
  <c r="E184" i="8"/>
  <c r="D184" i="8"/>
  <c r="H184" i="8" s="1"/>
  <c r="C184" i="8"/>
  <c r="H183" i="8"/>
  <c r="G182" i="8"/>
  <c r="F182" i="8"/>
  <c r="E182" i="8"/>
  <c r="D182" i="8"/>
  <c r="C182" i="8"/>
  <c r="H181" i="8"/>
  <c r="H180" i="8"/>
  <c r="H179" i="8"/>
  <c r="H178" i="8"/>
  <c r="H177" i="8"/>
  <c r="H176" i="8"/>
  <c r="G175" i="8"/>
  <c r="F175" i="8"/>
  <c r="E175" i="8"/>
  <c r="E174" i="8" s="1"/>
  <c r="E173" i="8" s="1"/>
  <c r="D175" i="8"/>
  <c r="D174" i="8" s="1"/>
  <c r="C175" i="8"/>
  <c r="G174" i="8"/>
  <c r="F174" i="8"/>
  <c r="F173" i="8" s="1"/>
  <c r="C174" i="8"/>
  <c r="H172" i="8"/>
  <c r="H171" i="8"/>
  <c r="H170" i="8"/>
  <c r="H169" i="8"/>
  <c r="H168" i="8"/>
  <c r="H167" i="8"/>
  <c r="H166" i="8"/>
  <c r="H165" i="8"/>
  <c r="H164" i="8"/>
  <c r="H163" i="8"/>
  <c r="C162" i="8"/>
  <c r="C158" i="8" s="1"/>
  <c r="H161" i="8"/>
  <c r="H160" i="8"/>
  <c r="H159" i="8"/>
  <c r="G158" i="8"/>
  <c r="F158" i="8"/>
  <c r="F157" i="8" s="1"/>
  <c r="E158" i="8"/>
  <c r="E157" i="8" s="1"/>
  <c r="D158" i="8"/>
  <c r="G157" i="8"/>
  <c r="D157" i="8"/>
  <c r="H156" i="8"/>
  <c r="G155" i="8"/>
  <c r="F155" i="8"/>
  <c r="E155" i="8"/>
  <c r="D155" i="8"/>
  <c r="C155" i="8"/>
  <c r="H154" i="8"/>
  <c r="G153" i="8"/>
  <c r="F153" i="8"/>
  <c r="E153" i="8"/>
  <c r="D153" i="8"/>
  <c r="H153" i="8" s="1"/>
  <c r="C153" i="8"/>
  <c r="H152" i="8"/>
  <c r="G151" i="8"/>
  <c r="F151" i="8"/>
  <c r="E151" i="8"/>
  <c r="D151" i="8"/>
  <c r="C151" i="8"/>
  <c r="H150" i="8"/>
  <c r="G149" i="8"/>
  <c r="F149" i="8"/>
  <c r="E149" i="8"/>
  <c r="D149" i="8"/>
  <c r="H149" i="8" s="1"/>
  <c r="C149" i="8"/>
  <c r="H148" i="8"/>
  <c r="G147" i="8"/>
  <c r="F147" i="8"/>
  <c r="E147" i="8"/>
  <c r="D147" i="8"/>
  <c r="C147" i="8"/>
  <c r="H146" i="8"/>
  <c r="G145" i="8"/>
  <c r="F145" i="8"/>
  <c r="E145" i="8"/>
  <c r="H144" i="8"/>
  <c r="G143" i="8"/>
  <c r="F143" i="8"/>
  <c r="E143" i="8"/>
  <c r="D143" i="8"/>
  <c r="C143" i="8"/>
  <c r="H142" i="8"/>
  <c r="G141" i="8"/>
  <c r="F141" i="8"/>
  <c r="E141" i="8"/>
  <c r="D141" i="8"/>
  <c r="C141" i="8"/>
  <c r="H140" i="8"/>
  <c r="G139" i="8"/>
  <c r="F139" i="8"/>
  <c r="E139" i="8"/>
  <c r="D139" i="8"/>
  <c r="C139" i="8"/>
  <c r="H138" i="8"/>
  <c r="G137" i="8"/>
  <c r="F137" i="8"/>
  <c r="E137" i="8"/>
  <c r="D137" i="8"/>
  <c r="C137" i="8"/>
  <c r="H135" i="8"/>
  <c r="G134" i="8"/>
  <c r="F134" i="8"/>
  <c r="E134" i="8"/>
  <c r="E129" i="8" s="1"/>
  <c r="C134" i="8"/>
  <c r="H134" i="8" s="1"/>
  <c r="H133" i="8"/>
  <c r="G132" i="8"/>
  <c r="G129" i="8" s="1"/>
  <c r="F132" i="8"/>
  <c r="E132" i="8"/>
  <c r="D132" i="8"/>
  <c r="D129" i="8" s="1"/>
  <c r="C132" i="8"/>
  <c r="H131" i="8"/>
  <c r="G130" i="8"/>
  <c r="F130" i="8"/>
  <c r="E130" i="8"/>
  <c r="D130" i="8"/>
  <c r="C130" i="8"/>
  <c r="F129" i="8"/>
  <c r="H126" i="8"/>
  <c r="G125" i="8"/>
  <c r="G124" i="8" s="1"/>
  <c r="F125" i="8"/>
  <c r="F124" i="8" s="1"/>
  <c r="E125" i="8"/>
  <c r="D125" i="8"/>
  <c r="C125" i="8"/>
  <c r="H125" i="8" s="1"/>
  <c r="E124" i="8"/>
  <c r="D124" i="8"/>
  <c r="H123" i="8"/>
  <c r="H122" i="8"/>
  <c r="G121" i="8"/>
  <c r="G120" i="8" s="1"/>
  <c r="G94" i="8" s="1"/>
  <c r="F121" i="8"/>
  <c r="E121" i="8"/>
  <c r="E120" i="8" s="1"/>
  <c r="D121" i="8"/>
  <c r="D120" i="8" s="1"/>
  <c r="C121" i="8"/>
  <c r="F120" i="8"/>
  <c r="C120" i="8"/>
  <c r="H119" i="8"/>
  <c r="G118" i="8"/>
  <c r="F118" i="8"/>
  <c r="F117" i="8" s="1"/>
  <c r="G117" i="8"/>
  <c r="H116" i="8"/>
  <c r="H115" i="8"/>
  <c r="G114" i="8"/>
  <c r="F114" i="8"/>
  <c r="E114" i="8"/>
  <c r="D114" i="8"/>
  <c r="C114" i="8"/>
  <c r="H113" i="8"/>
  <c r="G112" i="8"/>
  <c r="F112" i="8"/>
  <c r="E112" i="8"/>
  <c r="D112" i="8"/>
  <c r="C112" i="8"/>
  <c r="H111" i="8"/>
  <c r="G110" i="8"/>
  <c r="F110" i="8"/>
  <c r="H110" i="8" s="1"/>
  <c r="H109" i="8"/>
  <c r="G108" i="8"/>
  <c r="F108" i="8"/>
  <c r="H108" i="8" s="1"/>
  <c r="H107" i="8"/>
  <c r="G106" i="8"/>
  <c r="F106" i="8"/>
  <c r="H106" i="8" s="1"/>
  <c r="H105" i="8"/>
  <c r="G104" i="8"/>
  <c r="F104" i="8"/>
  <c r="H104" i="8" s="1"/>
  <c r="H103" i="8"/>
  <c r="G102" i="8"/>
  <c r="F102" i="8"/>
  <c r="H102" i="8" s="1"/>
  <c r="H101" i="8"/>
  <c r="G100" i="8"/>
  <c r="F100" i="8"/>
  <c r="E100" i="8"/>
  <c r="D100" i="8"/>
  <c r="C100" i="8"/>
  <c r="H99" i="8"/>
  <c r="G98" i="8"/>
  <c r="F98" i="8"/>
  <c r="E98" i="8"/>
  <c r="D98" i="8"/>
  <c r="C98" i="8"/>
  <c r="H97" i="8"/>
  <c r="G96" i="8"/>
  <c r="F96" i="8"/>
  <c r="F95" i="8" s="1"/>
  <c r="F94" i="8" s="1"/>
  <c r="E96" i="8"/>
  <c r="D96" i="8"/>
  <c r="C96" i="8"/>
  <c r="C95" i="8"/>
  <c r="H93" i="8"/>
  <c r="G92" i="8"/>
  <c r="G91" i="8" s="1"/>
  <c r="F92" i="8"/>
  <c r="E92" i="8"/>
  <c r="D92" i="8"/>
  <c r="C92" i="8"/>
  <c r="C91" i="8" s="1"/>
  <c r="F91" i="8"/>
  <c r="E91" i="8"/>
  <c r="H90" i="8"/>
  <c r="G89" i="8"/>
  <c r="G88" i="8" s="1"/>
  <c r="F89" i="8"/>
  <c r="E89" i="8"/>
  <c r="E88" i="8" s="1"/>
  <c r="D89" i="8"/>
  <c r="D88" i="8" s="1"/>
  <c r="C89" i="8"/>
  <c r="F88" i="8"/>
  <c r="C88" i="8"/>
  <c r="H87" i="8"/>
  <c r="H86" i="8"/>
  <c r="G85" i="8"/>
  <c r="G84" i="8" s="1"/>
  <c r="F85" i="8"/>
  <c r="F84" i="8" s="1"/>
  <c r="E85" i="8"/>
  <c r="D85" i="8"/>
  <c r="C85" i="8"/>
  <c r="H85" i="8" s="1"/>
  <c r="E84" i="8"/>
  <c r="D84" i="8"/>
  <c r="H82" i="8"/>
  <c r="G81" i="8"/>
  <c r="F81" i="8"/>
  <c r="F78" i="8" s="1"/>
  <c r="F77" i="8" s="1"/>
  <c r="E81" i="8"/>
  <c r="D81" i="8"/>
  <c r="C81" i="8"/>
  <c r="H80" i="8"/>
  <c r="G79" i="8"/>
  <c r="G78" i="8" s="1"/>
  <c r="G77" i="8" s="1"/>
  <c r="F79" i="8"/>
  <c r="E79" i="8"/>
  <c r="E78" i="8" s="1"/>
  <c r="E77" i="8" s="1"/>
  <c r="D79" i="8"/>
  <c r="D78" i="8" s="1"/>
  <c r="D77" i="8" s="1"/>
  <c r="C79" i="8"/>
  <c r="C78" i="8"/>
  <c r="H76" i="8"/>
  <c r="G75" i="8"/>
  <c r="F75" i="8"/>
  <c r="E75" i="8"/>
  <c r="E72" i="8" s="1"/>
  <c r="E71" i="8" s="1"/>
  <c r="D75" i="8"/>
  <c r="C75" i="8"/>
  <c r="H74" i="8"/>
  <c r="H73" i="8"/>
  <c r="G72" i="8"/>
  <c r="G71" i="8" s="1"/>
  <c r="F72" i="8"/>
  <c r="D72" i="8"/>
  <c r="C72" i="8"/>
  <c r="C71" i="8" s="1"/>
  <c r="F71" i="8"/>
  <c r="H70" i="8"/>
  <c r="G69" i="8"/>
  <c r="G68" i="8" s="1"/>
  <c r="F69" i="8"/>
  <c r="E69" i="8"/>
  <c r="E68" i="8" s="1"/>
  <c r="D69" i="8"/>
  <c r="D68" i="8" s="1"/>
  <c r="C69" i="8"/>
  <c r="F68" i="8"/>
  <c r="C68" i="8"/>
  <c r="H67" i="8"/>
  <c r="G66" i="8"/>
  <c r="F66" i="8"/>
  <c r="F65" i="8" s="1"/>
  <c r="E66" i="8"/>
  <c r="E65" i="8" s="1"/>
  <c r="D66" i="8"/>
  <c r="C66" i="8"/>
  <c r="G65" i="8"/>
  <c r="D65" i="8"/>
  <c r="H65" i="8" s="1"/>
  <c r="C65" i="8"/>
  <c r="H64" i="8"/>
  <c r="G63" i="8"/>
  <c r="G62" i="8" s="1"/>
  <c r="F63" i="8"/>
  <c r="F62" i="8" s="1"/>
  <c r="E63" i="8"/>
  <c r="D63" i="8"/>
  <c r="C63" i="8"/>
  <c r="E62" i="8"/>
  <c r="D62" i="8"/>
  <c r="H61" i="8"/>
  <c r="G60" i="8"/>
  <c r="F60" i="8"/>
  <c r="E60" i="8"/>
  <c r="D60" i="8"/>
  <c r="C60" i="8"/>
  <c r="H59" i="8"/>
  <c r="G58" i="8"/>
  <c r="F58" i="8"/>
  <c r="E58" i="8"/>
  <c r="D58" i="8"/>
  <c r="C58" i="8"/>
  <c r="H57" i="8"/>
  <c r="G56" i="8"/>
  <c r="F56" i="8"/>
  <c r="F53" i="8" s="1"/>
  <c r="E56" i="8"/>
  <c r="D56" i="8"/>
  <c r="C56" i="8"/>
  <c r="H55" i="8"/>
  <c r="G54" i="8"/>
  <c r="G53" i="8" s="1"/>
  <c r="G50" i="8" s="1"/>
  <c r="F54" i="8"/>
  <c r="E54" i="8"/>
  <c r="D54" i="8"/>
  <c r="D53" i="8" s="1"/>
  <c r="C54" i="8"/>
  <c r="C53" i="8" s="1"/>
  <c r="H52" i="8"/>
  <c r="G51" i="8"/>
  <c r="F51" i="8"/>
  <c r="E51" i="8"/>
  <c r="D51" i="8"/>
  <c r="H51" i="8" s="1"/>
  <c r="C51" i="8"/>
  <c r="G49" i="8"/>
  <c r="F49" i="8"/>
  <c r="E49" i="8"/>
  <c r="D49" i="8"/>
  <c r="H49" i="8"/>
  <c r="G48" i="8"/>
  <c r="F48" i="8"/>
  <c r="E48" i="8"/>
  <c r="D48" i="8"/>
  <c r="C48" i="8"/>
  <c r="H48" i="8" s="1"/>
  <c r="G47" i="8"/>
  <c r="F47" i="8"/>
  <c r="E47" i="8"/>
  <c r="D47" i="8"/>
  <c r="C47" i="8"/>
  <c r="H47" i="8" s="1"/>
  <c r="G46" i="8"/>
  <c r="F46" i="8"/>
  <c r="E46" i="8"/>
  <c r="D46" i="8"/>
  <c r="C46" i="8"/>
  <c r="H46" i="8" s="1"/>
  <c r="G45" i="8"/>
  <c r="F45" i="8"/>
  <c r="E45" i="8"/>
  <c r="D45" i="8"/>
  <c r="C45" i="8"/>
  <c r="H45" i="8" s="1"/>
  <c r="G44" i="8"/>
  <c r="F44" i="8"/>
  <c r="E44" i="8"/>
  <c r="D44" i="8"/>
  <c r="C44" i="8"/>
  <c r="H44" i="8" s="1"/>
  <c r="G43" i="8"/>
  <c r="F43" i="8"/>
  <c r="E43" i="8"/>
  <c r="D43" i="8"/>
  <c r="C43" i="8"/>
  <c r="H43" i="8" s="1"/>
  <c r="G42" i="8"/>
  <c r="F42" i="8"/>
  <c r="E42" i="8"/>
  <c r="D42" i="8"/>
  <c r="C42" i="8"/>
  <c r="H42" i="8" s="1"/>
  <c r="G41" i="8"/>
  <c r="F41" i="8"/>
  <c r="E41" i="8"/>
  <c r="D41" i="8"/>
  <c r="C41" i="8"/>
  <c r="H41" i="8" s="1"/>
  <c r="H40" i="8"/>
  <c r="G39" i="8"/>
  <c r="F39" i="8"/>
  <c r="E39" i="8"/>
  <c r="D39" i="8"/>
  <c r="C39" i="8"/>
  <c r="H39" i="8" s="1"/>
  <c r="H38" i="8"/>
  <c r="G37" i="8"/>
  <c r="F37" i="8"/>
  <c r="F36" i="8" s="1"/>
  <c r="E37" i="8"/>
  <c r="D37" i="8"/>
  <c r="C37" i="8"/>
  <c r="D36" i="8"/>
  <c r="H35" i="8"/>
  <c r="G34" i="8"/>
  <c r="F34" i="8"/>
  <c r="E34" i="8"/>
  <c r="D34" i="8"/>
  <c r="C34" i="8"/>
  <c r="H33" i="8"/>
  <c r="G32" i="8"/>
  <c r="G31" i="8" s="1"/>
  <c r="F32" i="8"/>
  <c r="F31" i="8" s="1"/>
  <c r="F28" i="8" s="1"/>
  <c r="E32" i="8"/>
  <c r="D32" i="8"/>
  <c r="C32" i="8"/>
  <c r="C31" i="8" s="1"/>
  <c r="D31" i="8"/>
  <c r="H30" i="8"/>
  <c r="G29" i="8"/>
  <c r="G28" i="8" s="1"/>
  <c r="F29" i="8"/>
  <c r="E29" i="8"/>
  <c r="D29" i="8"/>
  <c r="C29" i="8"/>
  <c r="C28" i="8" s="1"/>
  <c r="H27" i="8"/>
  <c r="G26" i="8"/>
  <c r="F26" i="8"/>
  <c r="E26" i="8"/>
  <c r="D26" i="8"/>
  <c r="C26" i="8"/>
  <c r="C22" i="8" s="1"/>
  <c r="H25" i="8"/>
  <c r="H24" i="8"/>
  <c r="G23" i="8"/>
  <c r="F23" i="8"/>
  <c r="F22" i="8" s="1"/>
  <c r="E23" i="8"/>
  <c r="E22" i="8" s="1"/>
  <c r="D23" i="8"/>
  <c r="D22" i="8" s="1"/>
  <c r="C23" i="8"/>
  <c r="G22" i="8"/>
  <c r="H21" i="8"/>
  <c r="G20" i="8"/>
  <c r="F20" i="8"/>
  <c r="E20" i="8"/>
  <c r="D20" i="8"/>
  <c r="C20" i="8"/>
  <c r="H20" i="8" s="1"/>
  <c r="H19" i="8"/>
  <c r="G18" i="8"/>
  <c r="F18" i="8"/>
  <c r="E18" i="8"/>
  <c r="D18" i="8"/>
  <c r="C18" i="8"/>
  <c r="H17" i="8"/>
  <c r="G16" i="8"/>
  <c r="F16" i="8"/>
  <c r="E16" i="8"/>
  <c r="D16" i="8"/>
  <c r="C16" i="8"/>
  <c r="H16" i="8" s="1"/>
  <c r="H15" i="8"/>
  <c r="G14" i="8"/>
  <c r="F14" i="8"/>
  <c r="F13" i="8" s="1"/>
  <c r="F12" i="8" s="1"/>
  <c r="E14" i="8"/>
  <c r="D14" i="8"/>
  <c r="C14" i="8"/>
  <c r="D13" i="8"/>
  <c r="D12" i="8" s="1"/>
  <c r="H11" i="8"/>
  <c r="H10" i="8"/>
  <c r="H9" i="8"/>
  <c r="H8" i="8"/>
  <c r="G7" i="8"/>
  <c r="G6" i="8" s="1"/>
  <c r="F7" i="8"/>
  <c r="F6" i="8" s="1"/>
  <c r="E7" i="8"/>
  <c r="E6" i="8" s="1"/>
  <c r="D7" i="8"/>
  <c r="D6" i="8" s="1"/>
  <c r="C7" i="8"/>
  <c r="C6" i="8" s="1"/>
  <c r="H26" i="8" l="1"/>
  <c r="E31" i="8"/>
  <c r="E28" i="8" s="1"/>
  <c r="E53" i="8"/>
  <c r="H63" i="8"/>
  <c r="H81" i="8"/>
  <c r="E95" i="8"/>
  <c r="E94" i="8" s="1"/>
  <c r="H117" i="8"/>
  <c r="H130" i="8"/>
  <c r="G136" i="8"/>
  <c r="G128" i="8" s="1"/>
  <c r="G127" i="8" s="1"/>
  <c r="H147" i="8"/>
  <c r="H151" i="8"/>
  <c r="H155" i="8"/>
  <c r="G173" i="8"/>
  <c r="H182" i="8"/>
  <c r="H186" i="8"/>
  <c r="H190" i="8"/>
  <c r="H195" i="8"/>
  <c r="G192" i="8"/>
  <c r="H200" i="8"/>
  <c r="C13" i="8"/>
  <c r="G13" i="8"/>
  <c r="G12" i="8" s="1"/>
  <c r="E13" i="8"/>
  <c r="E12" i="8" s="1"/>
  <c r="H22" i="8"/>
  <c r="H32" i="8"/>
  <c r="C36" i="8"/>
  <c r="G36" i="8"/>
  <c r="E36" i="8"/>
  <c r="H56" i="8"/>
  <c r="H60" i="8"/>
  <c r="H89" i="8"/>
  <c r="D95" i="8"/>
  <c r="H100" i="8"/>
  <c r="H114" i="8"/>
  <c r="H132" i="8"/>
  <c r="H137" i="8"/>
  <c r="H141" i="8"/>
  <c r="H145" i="8"/>
  <c r="H175" i="8"/>
  <c r="H193" i="8"/>
  <c r="H14" i="8"/>
  <c r="H18" i="8"/>
  <c r="D28" i="8"/>
  <c r="H34" i="8"/>
  <c r="H37" i="8"/>
  <c r="H58" i="8"/>
  <c r="H66" i="8"/>
  <c r="H75" i="8"/>
  <c r="F83" i="8"/>
  <c r="H92" i="8"/>
  <c r="H98" i="8"/>
  <c r="H112" i="8"/>
  <c r="H121" i="8"/>
  <c r="H139" i="8"/>
  <c r="H143" i="8"/>
  <c r="F136" i="8"/>
  <c r="D173" i="8"/>
  <c r="H202" i="8"/>
  <c r="D50" i="8"/>
  <c r="H68" i="8"/>
  <c r="H72" i="8"/>
  <c r="H78" i="8"/>
  <c r="G83" i="8"/>
  <c r="H120" i="8"/>
  <c r="H6" i="8"/>
  <c r="E50" i="8"/>
  <c r="H53" i="8"/>
  <c r="E136" i="8"/>
  <c r="E128" i="8" s="1"/>
  <c r="E127" i="8" s="1"/>
  <c r="C12" i="8"/>
  <c r="H28" i="8"/>
  <c r="F50" i="8"/>
  <c r="F5" i="8" s="1"/>
  <c r="D94" i="8"/>
  <c r="G5" i="8"/>
  <c r="E83" i="8"/>
  <c r="H88" i="8"/>
  <c r="F128" i="8"/>
  <c r="F127" i="8" s="1"/>
  <c r="H174" i="8"/>
  <c r="H199" i="8"/>
  <c r="C157" i="8"/>
  <c r="H157" i="8" s="1"/>
  <c r="H158" i="8"/>
  <c r="H7" i="8"/>
  <c r="H23" i="8"/>
  <c r="C62" i="8"/>
  <c r="H62" i="8" s="1"/>
  <c r="D71" i="8"/>
  <c r="H71" i="8" s="1"/>
  <c r="C77" i="8"/>
  <c r="H77" i="8" s="1"/>
  <c r="C84" i="8"/>
  <c r="D91" i="8"/>
  <c r="D83" i="8" s="1"/>
  <c r="C94" i="8"/>
  <c r="H96" i="8"/>
  <c r="H118" i="8"/>
  <c r="C124" i="8"/>
  <c r="H124" i="8" s="1"/>
  <c r="D136" i="8"/>
  <c r="D128" i="8" s="1"/>
  <c r="D127" i="8" s="1"/>
  <c r="C173" i="8"/>
  <c r="H173" i="8" s="1"/>
  <c r="H29" i="8"/>
  <c r="C50" i="8"/>
  <c r="H50" i="8" s="1"/>
  <c r="H54" i="8"/>
  <c r="H69" i="8"/>
  <c r="H79" i="8"/>
  <c r="C129" i="8"/>
  <c r="H162" i="8"/>
  <c r="C192" i="8"/>
  <c r="H192" i="8" s="1"/>
  <c r="H12" i="8" l="1"/>
  <c r="E5" i="8"/>
  <c r="H31" i="8"/>
  <c r="H94" i="8"/>
  <c r="H13" i="8"/>
  <c r="H95" i="8"/>
  <c r="H36" i="8"/>
  <c r="E205" i="8"/>
  <c r="C83" i="8"/>
  <c r="H83" i="8" s="1"/>
  <c r="H84" i="8"/>
  <c r="D5" i="8"/>
  <c r="D205" i="8" s="1"/>
  <c r="F205" i="8"/>
  <c r="G205" i="8"/>
  <c r="H91" i="8"/>
  <c r="H129" i="8"/>
  <c r="C136" i="8"/>
  <c r="H136" i="8" s="1"/>
  <c r="C5" i="8" l="1"/>
  <c r="C128" i="8"/>
  <c r="C8" i="7"/>
  <c r="C6" i="7"/>
  <c r="C127" i="8" l="1"/>
  <c r="H128" i="8"/>
  <c r="H5" i="8"/>
  <c r="H127" i="8" l="1"/>
  <c r="C205" i="8"/>
  <c r="H205" i="8" s="1"/>
  <c r="G14" i="7"/>
  <c r="G9" i="7"/>
  <c r="G7" i="7"/>
  <c r="F13" i="7"/>
  <c r="E17" i="7"/>
  <c r="E16" i="7"/>
  <c r="E15" i="7"/>
  <c r="E12" i="7"/>
  <c r="E11" i="7" s="1"/>
  <c r="E10" i="7" s="1"/>
  <c r="E8" i="7"/>
  <c r="E6" i="7"/>
  <c r="E5" i="7" s="1"/>
  <c r="F6" i="7"/>
  <c r="G6" i="7" s="1"/>
  <c r="D8" i="7"/>
  <c r="D6" i="7"/>
  <c r="D13" i="7"/>
  <c r="C5" i="7"/>
  <c r="G13" i="7" l="1"/>
  <c r="D12" i="7"/>
  <c r="E19" i="7"/>
  <c r="D5" i="7"/>
  <c r="D11" i="7" l="1"/>
  <c r="D10" i="7" l="1"/>
  <c r="D19" i="7" s="1"/>
  <c r="G18" i="7"/>
  <c r="G17" i="7" s="1"/>
  <c r="F17" i="7"/>
  <c r="F16" i="7" s="1"/>
  <c r="F15" i="7" s="1"/>
  <c r="F12" i="7"/>
  <c r="H9" i="7"/>
  <c r="F8" i="7"/>
  <c r="H7" i="7"/>
  <c r="F5" i="7" l="1"/>
  <c r="G8" i="7"/>
  <c r="G5" i="7" s="1"/>
  <c r="F11" i="7"/>
  <c r="G12" i="7"/>
  <c r="C19" i="7"/>
  <c r="G16" i="7"/>
  <c r="H17" i="7"/>
  <c r="H14" i="7"/>
  <c r="H18" i="7"/>
  <c r="H8" i="7" l="1"/>
  <c r="F10" i="7"/>
  <c r="F19" i="7" s="1"/>
  <c r="G11" i="7"/>
  <c r="G10" i="7" s="1"/>
  <c r="H6" i="7"/>
  <c r="H16" i="7"/>
  <c r="G15" i="7"/>
  <c r="H5" i="7" l="1"/>
  <c r="H15" i="7"/>
  <c r="H13" i="7" l="1"/>
  <c r="H12" i="7" l="1"/>
  <c r="H11" i="7" l="1"/>
  <c r="H10" i="7" l="1"/>
  <c r="G19" i="7"/>
  <c r="H19" i="7" s="1"/>
</calcChain>
</file>

<file path=xl/sharedStrings.xml><?xml version="1.0" encoding="utf-8"?>
<sst xmlns="http://schemas.openxmlformats.org/spreadsheetml/2006/main" count="2413" uniqueCount="729">
  <si>
    <t>2 19 00000 00 0000 000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</si>
  <si>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</si>
  <si>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</si>
  <si>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</si>
  <si>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</si>
  <si>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</si>
  <si>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</si>
  <si>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</si>
  <si>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</si>
  <si>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</si>
  <si>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1 14 02000 00 0000 000</t>
  </si>
  <si>
    <t>ДОХОДЫ ОТ ПРОДАЖИ МАТЕРИАЛЬНЫХ И НЕМАТЕРИАЛЬНЫХ АКТИВОВ</t>
  </si>
  <si>
    <t>1 14 00000 00 0000 000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</si>
  <si>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</si>
  <si>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</si>
  <si>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</si>
  <si>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</si>
  <si>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ДОХОДЫ ОТ ОКАЗАНИЯ ПЛАТНЫХ УСЛУГ (РАБОТ) И КОМПЕНСАЦИИ ЗАТРАТ ГОСУДАРСТВА</t>
  </si>
  <si>
    <t>1 13 00000 00 0000 000</t>
  </si>
  <si>
    <t>Плата за размещение отходов производства и потребления</t>
  </si>
  <si>
    <t>1 12 01040 01 0000 120</t>
  </si>
  <si>
    <t>Плата за сбросы загрязняющих веществ в водные объекты</t>
  </si>
  <si>
    <t>1 12 01030 01 0000 120</t>
  </si>
  <si>
    <t>1 12 01010 01 0000 120</t>
  </si>
  <si>
    <t>Плата за негативное воздействие на окружающую среду</t>
  </si>
  <si>
    <t>1 12 01000 01 0000 120</t>
  </si>
  <si>
    <t>ПЛАТЕЖИ ПРИ ПОЛЬЗОВАНИИ ПРИРОДНЫМИ РЕСУРСАМИ</t>
  </si>
  <si>
    <t>1 12 00000 00 0000 000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</si>
  <si>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</si>
  <si>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</si>
  <si>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</si>
  <si>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</si>
  <si>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</si>
  <si>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</si>
  <si>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Платежи от государственных и муниципальных унитарных предприятий</t>
  </si>
  <si>
    <t>1 11 07000 00 0000 120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</si>
  <si>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</si>
  <si>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</si>
  <si>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</si>
  <si>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</si>
  <si>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</si>
  <si>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</si>
  <si>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</si>
  <si>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</si>
  <si>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1 11 01000 00 0000 120</t>
  </si>
  <si>
    <t>1 11 00000 00 0000 000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</si>
  <si>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</si>
  <si>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</t>
  </si>
  <si>
    <t>1 08 00000 00 0000 000</t>
  </si>
  <si>
    <t>НАЛОГИ НА ИМУЩЕСТВО</t>
  </si>
  <si>
    <t>1 06 00000 00 0000 000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</si>
  <si>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</si>
  <si>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</si>
  <si>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</si>
  <si>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</si>
  <si>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</si>
  <si>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</si>
  <si>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</si>
  <si>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</si>
  <si>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</si>
  <si>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</si>
  <si>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1 01 02040 01 0000 110</t>
  </si>
  <si>
    <t>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</si>
  <si>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</si>
  <si>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</si>
  <si>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</si>
  <si>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</si>
  <si>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</si>
  <si>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</si>
  <si>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</si>
  <si>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</si>
  <si>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</si>
  <si>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</si>
  <si>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</si>
  <si>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</si>
  <si>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рублей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</si>
  <si>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</si>
  <si>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</si>
  <si>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1 03 00000 00 0000 000   </t>
  </si>
  <si>
    <t>НАЛОГИ  НА  ТОВАРЫ   (РАБОТЫ,   УСЛУГИ),  РЕАЛИЗУЕМЫЕ  НА  ТЕРРИТОРИИ   РОССИЙСКОЙ    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</si>
  <si>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</si>
  <si>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</si>
  <si>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</si>
  <si>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</si>
  <si>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</si>
  <si>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</si>
  <si>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</si>
  <si>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</si>
  <si>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</si>
  <si>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</si>
  <si>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</si>
  <si>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</si>
  <si>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</si>
  <si>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</si>
  <si>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</si>
  <si>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</si>
  <si>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</si>
  <si>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</si>
  <si>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</si>
  <si>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</si>
  <si>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</si>
  <si>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</si>
  <si>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</si>
  <si>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</si>
  <si>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</si>
  <si>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108 07 000 01 0000 110</t>
  </si>
  <si>
    <t>108 07150 01 0000 110</t>
  </si>
  <si>
    <t>Государственная пошлина за выдачу разрешения на установку рекламной конструкции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</si>
  <si>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</si>
  <si>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</si>
  <si>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</si>
  <si>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</si>
  <si>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</si>
  <si>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года)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</si>
  <si>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</si>
  <si>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</si>
  <si>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</si>
  <si>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</si>
  <si>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</si>
  <si>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</si>
  <si>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 xml:space="preserve">ДОХОДЫ ОТ ИСПОЛЬЗОВАНИЯ ИМУЩЕСТВА,  НАХОДЯЩЕГОСЯ    В ГОСУДАРСТВЕННОЙ И МУНИЦИПАЛЬНОЙ СОБСТВЕННОСТИ
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</si>
  <si>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</si>
  <si>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</si>
  <si>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</si>
  <si>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</si>
  <si>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</si>
  <si>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</si>
  <si>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</si>
  <si>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</si>
  <si>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</si>
  <si>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</si>
  <si>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1 11 05070 00 0000 120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</si>
  <si>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</si>
  <si>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</si>
  <si>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</si>
  <si>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</si>
  <si>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</si>
  <si>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</si>
  <si>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</si>
  <si>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</si>
  <si>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</si>
  <si>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</si>
  <si>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</si>
  <si>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</si>
  <si>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</si>
  <si>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</si>
  <si>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</si>
  <si>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</si>
  <si>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</si>
  <si>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</si>
  <si>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</si>
  <si>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</si>
  <si>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</si>
  <si>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</si>
  <si>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</si>
  <si>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Безвозмездные поступления от  других бюджетов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</si>
  <si>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</si>
  <si>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субсидии</t>
  </si>
  <si>
    <t>Прочие субсидии бюджетам городских округов</t>
  </si>
  <si>
    <t>Субсидия бюджету городского округа на укрепление материально-технической базы образовательных организаций</t>
  </si>
  <si>
    <t>Субвенции бюджетам городских округов на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</si>
  <si>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городских округов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</si>
  <si>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Субвенции бюджетам городских округов на обеспечение сохранности жилых помещений, закрепленных за детьми-сиротами и детьми, оставшимися без попечения родителей</t>
  </si>
  <si>
    <t>Субвенции бюджетам городских округов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</si>
  <si>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</si>
  <si>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</si>
  <si>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ИТОГО</t>
  </si>
  <si>
    <t>1 09 07000 00 0000 110</t>
  </si>
  <si>
    <t>Прочие налоги и сборы (по отмененным местным налогам и сборам)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</si>
  <si>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</si>
  <si>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</si>
  <si>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</si>
  <si>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</si>
  <si>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доходы от компенсации затрат бюджетов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</si>
  <si>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</si>
  <si>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</si>
  <si>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</si>
  <si>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</si>
  <si>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</si>
  <si>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</si>
  <si>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</si>
  <si>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(рублей)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</si>
  <si>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</si>
  <si>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</si>
  <si>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</si>
  <si>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</si>
  <si>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</si>
  <si>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</si>
  <si>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</si>
  <si>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</si>
  <si>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</si>
  <si>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</si>
  <si>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</si>
  <si>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</si>
  <si>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</si>
  <si>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</si>
  <si>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</si>
  <si>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</si>
  <si>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</si>
  <si>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</si>
  <si>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</si>
  <si>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</si>
  <si>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</si>
  <si>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</si>
  <si>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</si>
  <si>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</si>
  <si>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</si>
  <si>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</si>
  <si>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</si>
  <si>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</si>
  <si>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</si>
  <si>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</si>
  <si>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</si>
  <si>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</si>
  <si>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</si>
  <si>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КБК</t>
  </si>
  <si>
    <t>Наименование</t>
  </si>
  <si>
    <t xml:space="preserve">002 01 02 00 00 00 0000 000
</t>
  </si>
  <si>
    <t>Кредиты кредитных организаций в валюте Российской Федерации</t>
  </si>
  <si>
    <t xml:space="preserve">002 01 02 00 00 00 0000 700
</t>
  </si>
  <si>
    <t>Получение кредитов от кредитных организаций в валюте Российской Федерации</t>
  </si>
  <si>
    <t xml:space="preserve">002 01 02 00 00 04 0000 710
</t>
  </si>
  <si>
    <t>Получение кредитов от кредитных организаций бюджетами городских округов в валюте Российской Федерации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</si>
  <si>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</si>
  <si>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</si>
  <si>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</si>
  <si>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</si>
  <si>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</si>
  <si>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Изменение остатков средств на счетах по учету средств бюджетов</t>
  </si>
  <si>
    <t>002 01 05 00 00 00 0000 600</t>
  </si>
  <si>
    <t>Уменьшение остатков средств бюджетов</t>
  </si>
  <si>
    <t>002 01 05 02 00 00 0000 600</t>
  </si>
  <si>
    <t>Уменьшение прочих остатков средств бюджетов</t>
  </si>
  <si>
    <t>002  01 05 02 01 00 0000 610</t>
  </si>
  <si>
    <t>Уменьшение прочих остатков денежных средств бюджетов</t>
  </si>
  <si>
    <t>002 01 05 02 01 04 0000 610</t>
  </si>
  <si>
    <t>Уменьшение прочих остатков денежных средств бюджетов городских округов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</si>
  <si>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</si>
  <si>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</si>
  <si>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</si>
  <si>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</si>
  <si>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</si>
  <si>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</si>
  <si>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</si>
  <si>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</si>
  <si>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>Итого источников внутреннего финансирования дефицита</t>
  </si>
  <si>
    <t>1 05 04000 02 0000 110</t>
  </si>
  <si>
    <t>1 05 0401002  0000 110</t>
  </si>
  <si>
    <t xml:space="preserve">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</si>
  <si>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</si>
  <si>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</si>
  <si>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</si>
  <si>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1 11 05312 04 0000 120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</si>
  <si>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</si>
  <si>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1 13 02060 00 0000 130
</t>
  </si>
  <si>
    <t>Доходы, поступающие в порядке возмещения расходов, понесенных в связи с эксплуатацией имущества</t>
  </si>
  <si>
    <t xml:space="preserve">1 13 02064 04 0000 130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</si>
  <si>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</si>
  <si>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1 13 02994 04 0000 130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</si>
  <si>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</si>
  <si>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</si>
  <si>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</si>
  <si>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</si>
  <si>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2 07 00000 00 0000 000</t>
  </si>
  <si>
    <t>ПРОЧИЕ БЕЗВОЗМЕЗДНЫЕ ПОСТУПЛЕНИЯ</t>
  </si>
  <si>
    <t>2 07 04000 04 0000 180</t>
  </si>
  <si>
    <t>Прочие безвозмездные поступления в бюджеты городских округов</t>
  </si>
  <si>
    <t>2 07 04050 04 0000 180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</si>
  <si>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</si>
  <si>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Охрана окружающей среды</t>
  </si>
  <si>
    <t>Другие вопросы в области охраны окружающей среды</t>
  </si>
  <si>
    <t>Дополнительное образование детей</t>
  </si>
  <si>
    <t>1 12 01041 01 0000 120</t>
  </si>
  <si>
    <t>Субсидия бюджету городского округа на укрепление материально-технической базы учреждений культуры</t>
  </si>
  <si>
    <t>Субсидия бюджету городского округа на мероприятия по работе с семьей, детьми и молодежью</t>
  </si>
  <si>
    <t>Субсидия бюджету городского округа на приобретение спортивной формы, оборудования и инвентаря</t>
  </si>
  <si>
    <t>Субсидия бюджету городского округа на реализацию программ (проектов) инициативного бюджетирования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</si>
  <si>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</si>
  <si>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</si>
  <si>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</si>
  <si>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</si>
  <si>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</si>
  <si>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</si>
  <si>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</si>
  <si>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</si>
  <si>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за размещение отходов производства</t>
  </si>
  <si>
    <t>2 02 10000 00 0000 150</t>
  </si>
  <si>
    <t>2 02 15001 00 0000 150</t>
  </si>
  <si>
    <t>2 02 15001 04 0000 150</t>
  </si>
  <si>
    <t>2 02 15002 00 0000 150</t>
  </si>
  <si>
    <t>2 02 15002 04 0000 150</t>
  </si>
  <si>
    <t>2 02 20000 00 0000 150</t>
  </si>
  <si>
    <t>2 02 20077 00 0000 150</t>
  </si>
  <si>
    <t>2 02 20077 04 0000 150</t>
  </si>
  <si>
    <t>2 02 20216 00 0000 150</t>
  </si>
  <si>
    <t>2 02 20216 04 0000 150</t>
  </si>
  <si>
    <t>2 02 25243 00 0000 150</t>
  </si>
  <si>
    <t>2 02 25243 04 0000 150</t>
  </si>
  <si>
    <t xml:space="preserve">2 02 25467 00 0000 150
</t>
  </si>
  <si>
    <t xml:space="preserve">2 02 25467 04 0000 150
</t>
  </si>
  <si>
    <t>2 02 25497 00 0000 150</t>
  </si>
  <si>
    <t>2 02 25497 04 0000 150</t>
  </si>
  <si>
    <t>2 02 25519 00 0000 150</t>
  </si>
  <si>
    <t>2 02 25519 04 0000 150</t>
  </si>
  <si>
    <t xml:space="preserve">2 02 25555 00 0000 150
</t>
  </si>
  <si>
    <t>2 02 25555 04 0000 150</t>
  </si>
  <si>
    <t>2 02 29999 00 0000 150</t>
  </si>
  <si>
    <t>2 02 29999 04 0000 150</t>
  </si>
  <si>
    <t>Субсидия бюджету городского округа на приобретение специализированной техники для предприятий жилищно-коммунального комплекса</t>
  </si>
  <si>
    <t>2 02 30000 00 0000 150</t>
  </si>
  <si>
    <t>2 02 30024 00 0000 150</t>
  </si>
  <si>
    <t>2 02 30024 04 0000 150</t>
  </si>
  <si>
    <t>Субвенции бюджетам городских округов на организацию и осуществление деятельности по опеке и попечительству, выплату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</si>
  <si>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2 02 30029 00 0000 150</t>
  </si>
  <si>
    <t>2 02 30029 04 0000 150</t>
  </si>
  <si>
    <t>2 02 35082 00 0000 150</t>
  </si>
  <si>
    <t>2 02 35082 04 0000 150</t>
  </si>
  <si>
    <t>2 02 35118 00 0000 150</t>
  </si>
  <si>
    <t>2 02 35118 04 0000 150</t>
  </si>
  <si>
    <t>2 02 35120 00 0000 150</t>
  </si>
  <si>
    <t>2 02 35120 04 0000 150</t>
  </si>
  <si>
    <t>2 02 35260 00 0000 150</t>
  </si>
  <si>
    <t>2 02 35260 04 0000 150</t>
  </si>
  <si>
    <t>2 02 40000 00 0000 150</t>
  </si>
  <si>
    <t>Рз</t>
  </si>
  <si>
    <t>Пр</t>
  </si>
  <si>
    <t>ЦСР</t>
  </si>
  <si>
    <t>ВР</t>
  </si>
  <si>
    <t>01</t>
  </si>
  <si>
    <t>02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</si>
  <si>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</si>
  <si>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</si>
  <si>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</si>
  <si>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</si>
  <si>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</si>
  <si>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</si>
  <si>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</si>
  <si>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</si>
  <si>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</si>
  <si>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</si>
  <si>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</si>
  <si>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</si>
  <si>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</si>
  <si>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</si>
  <si>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</si>
  <si>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</si>
  <si>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70 0 00 80070</t>
  </si>
  <si>
    <t>04</t>
  </si>
  <si>
    <t>01 0 11 80020</t>
  </si>
  <si>
    <t>01 0 11 80040</t>
  </si>
  <si>
    <t>01 0 11 80070</t>
  </si>
  <si>
    <t>05</t>
  </si>
  <si>
    <t/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</si>
  <si>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</si>
  <si>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</si>
  <si>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</si>
  <si>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</si>
  <si>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</si>
  <si>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</si>
  <si>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07</t>
  </si>
  <si>
    <t>70 0 00 83030</t>
  </si>
  <si>
    <t>Резервные средства</t>
  </si>
  <si>
    <t>870</t>
  </si>
  <si>
    <t>13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</si>
  <si>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</si>
  <si>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</si>
  <si>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</si>
  <si>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</si>
  <si>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</si>
  <si>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</si>
  <si>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</si>
  <si>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</si>
  <si>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70 0 00 83270</t>
  </si>
  <si>
    <t>Исполнение судебных актов</t>
  </si>
  <si>
    <t>Осуществление первичного воинского учета на территориях, где отсутствуют военные комиссариаты</t>
  </si>
  <si>
    <t>09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</si>
  <si>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</si>
  <si>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</si>
  <si>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</si>
  <si>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</si>
  <si>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Социальное обеспечение и иные выплаты населению</t>
  </si>
  <si>
    <t>300</t>
  </si>
  <si>
    <t>Иные выплаты населению</t>
  </si>
  <si>
    <t>360</t>
  </si>
  <si>
    <t>10</t>
  </si>
  <si>
    <t>Мероприятия в сфере пожарной безопасности</t>
  </si>
  <si>
    <t>Совершенствование системы профилактики правонарушений и усиление борьбы с преступностью</t>
  </si>
  <si>
    <t>04 4 41 81130</t>
  </si>
  <si>
    <t>Организация временного трудоустройства несовершеннолетних граждан в возрасте от 14 до 18 лет</t>
  </si>
  <si>
    <t>04 4 51 82370</t>
  </si>
  <si>
    <t>Обеспечение сохранности автомобильных дорог местного значения и условий безопасности движения по ним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</si>
  <si>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</si>
  <si>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</si>
  <si>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</si>
  <si>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</si>
  <si>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Повышение безопасности дорожного движения</t>
  </si>
  <si>
    <t>Мероприятия по землеустройству и землепользованию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</si>
  <si>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</si>
  <si>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</si>
  <si>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</si>
  <si>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Мероприятия по улучшению условий охраны труда</t>
  </si>
  <si>
    <t>Эксплуатация и содержание имущества казны муниципального образования</t>
  </si>
  <si>
    <t>Мероприятия по обеспечению населения бытовыми услугами</t>
  </si>
  <si>
    <t>Бюджетные инвестиции в объекты капитального строительства муниципальной собственности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</si>
  <si>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</si>
  <si>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</si>
  <si>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</si>
  <si>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</si>
  <si>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</si>
  <si>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</si>
  <si>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</si>
  <si>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</si>
  <si>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Реализация программ (проектов) инициативного бюджетирования</t>
  </si>
  <si>
    <t>Строительство и реконструкция (модернизация) объектов питьевого водоснабжения</t>
  </si>
  <si>
    <t>Повышение энергетической эффективности и обеспечение энергосбережения</t>
  </si>
  <si>
    <t>Мероприятия в сфере охраны окружающей среды</t>
  </si>
  <si>
    <t>Отдельные мероприятия по развитию образования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</si>
  <si>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</si>
  <si>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</si>
  <si>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</si>
  <si>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</si>
  <si>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03 2 21 S4820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</si>
  <si>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</si>
  <si>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</si>
  <si>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</si>
  <si>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</si>
  <si>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Организации дополнительного образования</t>
  </si>
  <si>
    <t>04 3 31 80320</t>
  </si>
  <si>
    <t>Мероприятия по работе с семьей, детьми и молодежью</t>
  </si>
  <si>
    <t>Молодежная политика</t>
  </si>
  <si>
    <t>Мероприятия по проведению оздоровительной кампании детей</t>
  </si>
  <si>
    <t>03 2 22 S4790</t>
  </si>
  <si>
    <t>Противодействие злоупотреблению наркотиками и их незаконному обороту</t>
  </si>
  <si>
    <t>04 4 41 81150</t>
  </si>
  <si>
    <t>04 4 51 82360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</si>
  <si>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</si>
  <si>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</si>
  <si>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</si>
  <si>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</si>
  <si>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</si>
  <si>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</si>
  <si>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</si>
  <si>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</si>
  <si>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</si>
  <si>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</si>
  <si>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320</t>
  </si>
  <si>
    <t>08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</si>
  <si>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</si>
  <si>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</si>
  <si>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</si>
  <si>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</si>
  <si>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</si>
  <si>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</si>
  <si>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</si>
  <si>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</si>
  <si>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04 2 21 L4670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</si>
  <si>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</si>
  <si>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</si>
  <si>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04 1 11 80040</t>
  </si>
  <si>
    <t>04 1 11 80720</t>
  </si>
  <si>
    <t>Социальные выплаты гражданам, кроме публичных нормативных социальных выплат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</si>
  <si>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</si>
  <si>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детьми-сиротами и детьми, оставшимися без попечения родителей</t>
  </si>
  <si>
    <t>Реализация мероприятий по обеспечению жильем молодых семей</t>
  </si>
  <si>
    <t>06 0 11 L4970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</si>
  <si>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</si>
  <si>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</si>
  <si>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</si>
  <si>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</si>
  <si>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</si>
  <si>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</si>
  <si>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Субсидии некоммерческим организациям (за исключением государственных (муниципальных) учреждений)</t>
  </si>
  <si>
    <t>630</t>
  </si>
  <si>
    <t>11</t>
  </si>
  <si>
    <t>Мероприятия по развитию физической культуры и спорта</t>
  </si>
  <si>
    <t>07 0 11 82300</t>
  </si>
  <si>
    <t>Оказание поддержки спортивным сборным командам</t>
  </si>
  <si>
    <t>07 0 12 82310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</si>
  <si>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</si>
  <si>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</si>
  <si>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</si>
  <si>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</si>
  <si>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</si>
  <si>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Условно утвержденные расходы</t>
  </si>
  <si>
    <t>70 0 00 80080</t>
  </si>
  <si>
    <t>2020 год 
(от 20.12.2019г. №7-52)</t>
  </si>
  <si>
    <t>изменение
(от 26.02.2020г. №7-74)</t>
  </si>
  <si>
    <t>изменение
(от 23.09.2020г. №7-111)</t>
  </si>
  <si>
    <t>изменение
(от 14.12.2020г. №7-141   )</t>
  </si>
  <si>
    <t>изменение
(от 23.12.2020г. №7- 144  )</t>
  </si>
  <si>
    <t>Сумма на 2020 год с учетом изменений</t>
  </si>
  <si>
    <t>1 03 02000 01 0000 000</t>
  </si>
  <si>
    <t>Акцизы по подакцизным товарам (продукции), производимым на территории Российской Федерации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</si>
  <si>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</si>
  <si>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</si>
  <si>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</si>
  <si>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</si>
  <si>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</si>
  <si>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</si>
  <si>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</si>
  <si>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</si>
  <si>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</si>
  <si>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</si>
  <si>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</si>
  <si>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</si>
  <si>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</si>
  <si>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 xml:space="preserve"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</si>
  <si>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</si>
  <si>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</si>
  <si>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</si>
  <si>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</si>
  <si>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</si>
  <si>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</si>
  <si>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</si>
  <si>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</si>
  <si>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</si>
  <si>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</si>
  <si>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</si>
  <si>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</si>
  <si>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</si>
  <si>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</si>
  <si>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</si>
  <si>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</si>
  <si>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</si>
  <si>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</si>
  <si>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</si>
  <si>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</si>
  <si>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</si>
  <si>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</si>
  <si>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</si>
  <si>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</si>
  <si>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</si>
  <si>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</si>
  <si>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</si>
  <si>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﻿Административные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</si>
  <si>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</si>
  <si>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</si>
  <si>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</si>
  <si>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</si>
  <si>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</si>
  <si>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</si>
  <si>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</si>
  <si>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</si>
  <si>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</si>
  <si>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</si>
  <si>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</si>
  <si>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</si>
  <si>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</si>
  <si>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</si>
  <si>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</si>
  <si>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</si>
  <si>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</si>
  <si>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2 02 15853 00 0000 150
</t>
  </si>
  <si>
    <t>Дотации бюджетам 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</si>
  <si>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2 02 15853 04 0000 150</t>
  </si>
  <si>
    <t>Дотации бюджетам городских округов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</si>
  <si>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﻿﻿Субсидии бюджетам на софинансирование капитальных вложений в объекты муниципальной собственности
</t>
  </si>
  <si>
    <t xml:space="preserve">﻿Субсидии бюджетам городских округов на софинансирование капитальных вложений в объекты муниципальной собственности
</t>
  </si>
  <si>
    <t xml:space="preserve">﻿Субсидии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</si>
  <si>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﻿Субсидии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</si>
  <si>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2 02 25228 00 0000 150</t>
  </si>
  <si>
    <t xml:space="preserve">﻿Субсидии бюджетам на оснащение объектов спортивной инфраструктуры спортивно-технологическим оборудованием
</t>
  </si>
  <si>
    <t>2 02 25228 04 0000 150</t>
  </si>
  <si>
    <t xml:space="preserve">﻿Субсидии бюджетам городских округов на оснащение объектов спортивной инфраструктуры спортивно-технологическим оборудованием
</t>
  </si>
  <si>
    <t xml:space="preserve">﻿Субсидии бюджетам на строительство и реконструкцию (модернизацию) объектов питьевого водоснабжения
</t>
  </si>
  <si>
    <t xml:space="preserve">﻿Субсидии бюджетам городских округов на строительство и реконструкцию (модернизацию) объектов питьевого водоснабжения
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</si>
  <si>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</si>
  <si>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</si>
  <si>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</si>
  <si>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</si>
  <si>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</si>
  <si>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﻿Субсидии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</si>
  <si>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﻿2 02 25491 00 0000 150
</t>
  </si>
  <si>
    <t>﻿Субсидии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</si>
  <si>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﻿2 02 25491 04 0000 150
</t>
  </si>
  <si>
    <t xml:space="preserve">﻿Субсидии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</si>
  <si>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﻿Субсидии бюджетам на реализацию мероприятий по обеспечению жильем молодых семей
</t>
  </si>
  <si>
    <t xml:space="preserve">﻿Субсидии бюджетам городских округов на реализацию мероприятий по обеспечению жильем молодых семей
</t>
  </si>
  <si>
    <t xml:space="preserve">﻿Субсидия бюджетам на поддержку отрасли культуры
</t>
  </si>
  <si>
    <t xml:space="preserve">﻿Субсидия бюджетам городских округов на поддержку отрасли культуры
</t>
  </si>
  <si>
    <t xml:space="preserve">﻿Субсидии бюджетам на реализацию программ формирования современной городской среды
</t>
  </si>
  <si>
    <t xml:space="preserve">﻿Субсидии бюджетам городских округов на реализацию программ формирования современной городской среды
</t>
  </si>
  <si>
    <t>Субсидия бюджету городского округа на подготовку объектов жилищно-коммунального хозяйства к зиме в рамках государственной программы "Развитие топливно-энергетического комплекса и жилищно-коммунального хозяйства Брянской области"</t>
  </si>
  <si>
    <t>Субсидия бюджету городского округа на капитальный ремонт кровель муниципальных образовательных организаций в рамках государственной программы "Развитие образования и науки Брянской области" в сфере культуры</t>
  </si>
  <si>
    <t>Субсидия бюджету городского округа на реализацию мероприятий по проведению оздоровительной кампании детей в рамках государственной программы "Развитие образования и науки Брянской области"</t>
  </si>
  <si>
    <t>Субсидия бюджету городского округа на капитальный ремонт кровель муниципальных образовательных организаций в рамках государственной программы "Развитие образования и науки Брянской области" в сфере образования</t>
  </si>
  <si>
    <t xml:space="preserve">Субсидия бюджету городского округа на замену оконных блоков муниципальных образовательных организаций Брянской области в рамках государственной программы "Развитие образования и науки Брянской области" </t>
  </si>
  <si>
    <t>Субсидия бюджету городского округа на приведение в соответствии с брендбуком "Точка роста" помещений муниципальных общеобразовательных организаций в рамках государственной программы "Развитие образования и науки Брянской области"</t>
  </si>
  <si>
    <t>Субсидия бюджету городского округа на создание цифровой образовательной среды в общеобразовательных организациях и профессиональных образовательных организациях Брянской области  в рамках государственной программы "Развитие образования и науки Брянской области"</t>
  </si>
  <si>
    <t>Субсидия бюджету городского округа на проведение ремонта спортивных сооружений в рамках государственной программы "развитие физической культуры и спорта Брянской области"</t>
  </si>
  <si>
    <t xml:space="preserve">﻿Субвенции местным бюджетам на выполнение передаваемых полномочий субъектов Российской Федерации
</t>
  </si>
  <si>
    <t xml:space="preserve">﻿Субвенции бюджетам городских округов на выполнение передаваемых полномочий субъектов Российской Федерации
</t>
  </si>
  <si>
    <t>Субвенции бюджетам городских округов на осуществление отдельных полномочий в сфере образования</t>
  </si>
  <si>
    <t xml:space="preserve">﻿Субвенции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</si>
  <si>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﻿Субвенции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</si>
  <si>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﻿Субвенции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</si>
  <si>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﻿Субвенции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</si>
  <si>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﻿Субвенции бюджетам на осуществление первичного воинского учета на территориях, где отсутствуют военные комиссариаты
</t>
  </si>
  <si>
    <t xml:space="preserve">﻿Субвенции бюджетам городских округов на осуществление первичного воинского учета на территориях, где отсутствуют военные комиссариаты
</t>
  </si>
  <si>
    <t xml:space="preserve">﻿Субвенции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</si>
  <si>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﻿Субвенции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</si>
  <si>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﻿Субвенции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</si>
  <si>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﻿Субвенции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</si>
  <si>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﻿2 02 45303 00 0000 150
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</si>
  <si>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</si>
  <si>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﻿2 02 45303 04 0000 150
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</si>
  <si>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</si>
  <si>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﻿2 02 45453 00 0000 150
</t>
  </si>
  <si>
    <t xml:space="preserve">﻿Межбюджетные трансферты, передаваемые бюджетам на создание виртуальных концертных залов
</t>
  </si>
  <si>
    <t xml:space="preserve">﻿2 02 45453 04 0000 150
</t>
  </si>
  <si>
    <t xml:space="preserve">﻿Межбюджетные трансферты, передаваемые бюджетам городских округов на создание виртуальных концертных залов
</t>
  </si>
  <si>
    <t xml:space="preserve">﻿2 02 49999 00 0000 150
</t>
  </si>
  <si>
    <t>Прочие межбюджетные трансферты, передаваемые бюджетам</t>
  </si>
  <si>
    <t xml:space="preserve">﻿2 02 49999 04 0000 150
</t>
  </si>
  <si>
    <t>Прочие межбюджетные трансферты, передаваемые бюджетам городских округов</t>
  </si>
  <si>
    <t>2 19 00000 04 0000 151</t>
  </si>
  <si>
    <t>2 19 60010 04 0000 151</t>
  </si>
  <si>
    <t>Сведения о внесенных в течение 2020 года изменениях в Решение Совета народных депутатов города Сельцо "О бюджете Сельцовского городского округа Брянской области  на 2020 год  и на плановый период 2021 и 2022 годов"   в части доходов 2020 года</t>
  </si>
  <si>
    <t xml:space="preserve"> 2020 год 
(от 20.12.2019г. №7-52)</t>
  </si>
  <si>
    <t>Изменение 2020 год 
(от 26.02.2020г. №7-74)</t>
  </si>
  <si>
    <t>Изменение 2020 год 
(от 23.09.2020г. №7-111)</t>
  </si>
  <si>
    <t>Изменение 2020 год 
(от  25.11.2020г. №7-128  )</t>
  </si>
  <si>
    <t>Изменение 2020 год 
(от 14.12.2020г. №7- 141    )</t>
  </si>
  <si>
    <t>Изменение 2020 год 
(от 23.12.2020г. №7-144     )</t>
  </si>
  <si>
    <t>1</t>
  </si>
  <si>
    <t>2</t>
  </si>
  <si>
    <t>3</t>
  </si>
  <si>
    <t>4</t>
  </si>
  <si>
    <t>5</t>
  </si>
  <si>
    <t>6</t>
  </si>
  <si>
    <t>Обеспечение деятельности главы муниципального образавания</t>
  </si>
  <si>
    <t>Информационное освещение деятельности органов местного самоуправления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</si>
  <si>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</si>
  <si>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Информационное освещение  деятельности органов местного самоуправления</t>
  </si>
  <si>
    <t>Резервныйфонд местной администрации</t>
  </si>
  <si>
    <t>Членские взносы некоммерческим организациям</t>
  </si>
  <si>
    <t>01 0 71 80710</t>
  </si>
  <si>
    <t>Оценка имущества, признание прав и регулирование отношений муниципальной собственности</t>
  </si>
  <si>
    <t>01 5 11 80900</t>
  </si>
  <si>
    <t>Исполнение исковых требований на основании вступивших в законную силу судебных актов, обязательств бюджета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</si>
  <si>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</si>
  <si>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</si>
  <si>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01 0 22 51180</t>
  </si>
  <si>
    <t>Единые дежурно-диспетчерские службы</t>
  </si>
  <si>
    <t>01 0 23 80700</t>
  </si>
  <si>
    <t>01 0 23 81200</t>
  </si>
  <si>
    <t>01 0 24 81110</t>
  </si>
  <si>
    <t>01 1 11 81140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</si>
  <si>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</si>
  <si>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</si>
  <si>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01 4 11 81610</t>
  </si>
  <si>
    <t>01 4 11 S6170</t>
  </si>
  <si>
    <t>01 4 12 81610</t>
  </si>
  <si>
    <t>01 4 13 81660</t>
  </si>
  <si>
    <t>12</t>
  </si>
  <si>
    <t>01 0 41 17900</t>
  </si>
  <si>
    <t>01 5 11 80910</t>
  </si>
  <si>
    <t>Жилищное хозяйство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</si>
  <si>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</si>
  <si>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</si>
  <si>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</si>
  <si>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</si>
  <si>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</si>
  <si>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</si>
  <si>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</si>
  <si>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01 6 21 81680</t>
  </si>
  <si>
    <t>Подготовка объектов жилищно-коммунального хозяйства к зиме</t>
  </si>
  <si>
    <t>01 6 21 S3450</t>
  </si>
  <si>
    <t>01 6 11 81690</t>
  </si>
  <si>
    <t>01 6 11 81700</t>
  </si>
  <si>
    <t>01 6 11 81710</t>
  </si>
  <si>
    <t>01 6 11 81730</t>
  </si>
  <si>
    <t>01 6 11 S5870</t>
  </si>
  <si>
    <t>01 2 11 83260</t>
  </si>
  <si>
    <t>01 6 G5 52430</t>
  </si>
  <si>
    <t>01 6 41 83280</t>
  </si>
  <si>
    <t>01 3 41 82440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</si>
  <si>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</si>
  <si>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</si>
  <si>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Замена оконных блоков муниципальных образовательных организаций Брянской области</t>
  </si>
  <si>
    <t>03 2 21 S4860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</si>
  <si>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</si>
  <si>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</si>
  <si>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</si>
  <si>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</si>
  <si>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</si>
  <si>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</si>
  <si>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</si>
  <si>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</si>
  <si>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</si>
  <si>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</si>
  <si>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</si>
  <si>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</si>
  <si>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04 3 31 S4850</t>
  </si>
  <si>
    <t>Организация и проведение творческих фестивалей и конкурсов для детей и молодежи</t>
  </si>
  <si>
    <t>04 3 A2 14370</t>
  </si>
  <si>
    <t>Проведение ремонта спортивных сооружений</t>
  </si>
  <si>
    <t>04 3 61 S7680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</si>
  <si>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</si>
  <si>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</si>
  <si>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Культура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</si>
  <si>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</si>
  <si>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виртуальных концертных залов</t>
  </si>
  <si>
    <t>04 2 A3 54530</t>
  </si>
  <si>
    <t>01 7 11 82450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</si>
  <si>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</si>
  <si>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</si>
  <si>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</si>
  <si>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</si>
  <si>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</si>
  <si>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</si>
  <si>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</si>
  <si>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</si>
  <si>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</si>
  <si>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</si>
  <si>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</si>
  <si>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</si>
  <si>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</si>
  <si>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</si>
  <si>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</si>
  <si>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</si>
  <si>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</si>
  <si>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Обслуживание государственного (муниципального) внутреннего долга</t>
  </si>
  <si>
    <t>ИТОГО:</t>
  </si>
  <si>
    <t>Сведения о внесенных в течение 2020 года изменениях в Решение Совета народных депутатов города Сельцо "О бюджете Сельцовского городского округа Брянской области на 2020 год и на плановый период 2021 и 2022 годов" в части источников финансирования дефицита 2020 года</t>
  </si>
  <si>
    <t>Сведения о внесенных в течение 2020 года изменениях в Решение Совета народных депутатов города Сельцо "О бюджете Сельцовского городского округа Брянской области на 2020 год и на плановый период 2021 и 2022 годов" в части расходов 2020 года</t>
  </si>
  <si>
    <t>Сумма на 2019 год  Решение от 20.12.2019г. №7-52 (первоначальный)</t>
  </si>
  <si>
    <t>Решение от 26.02.2020г. №7-74</t>
  </si>
  <si>
    <t>Сумма 
на 2020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</si>
</sst>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36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Segoe U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13" fillId="0" borderId="0"/>
    <xf numFmtId="0" fontId="18" fillId="0" borderId="0"/>
    <xf numFmtId="49" fontId="19" fillId="0" borderId="6">
      <alignment horizontal="center" vertical="top" shrinkToFit="1"/>
    </xf>
    <xf numFmtId="0" fontId="20" fillId="0" borderId="7">
      <alignment horizontal="left" vertical="top" wrapText="1"/>
    </xf>
    <xf numFmtId="44" fontId="2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2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4" fillId="0" borderId="0" xfId="3" applyFont="1" applyFill="1"/>
    <xf numFmtId="0" fontId="15" fillId="0" borderId="0" xfId="3" applyFont="1" applyFill="1"/>
    <xf numFmtId="0" fontId="15" fillId="0" borderId="4" xfId="3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14" fillId="0" borderId="0" xfId="3" applyFont="1" applyFill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justify" vertical="center" wrapText="1"/>
    </xf>
    <xf numFmtId="4" fontId="4" fillId="0" borderId="1" xfId="3" applyNumberFormat="1" applyFont="1" applyFill="1" applyBorder="1" applyAlignment="1">
      <alignment horizontal="center" vertical="top" wrapText="1"/>
    </xf>
    <xf numFmtId="4" fontId="14" fillId="0" borderId="0" xfId="3" applyNumberFormat="1" applyFont="1" applyFill="1"/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justify" vertical="center" wrapText="1"/>
    </xf>
    <xf numFmtId="4" fontId="16" fillId="0" borderId="1" xfId="3" applyNumberFormat="1" applyFont="1" applyFill="1" applyBorder="1" applyAlignment="1">
      <alignment horizontal="center" vertical="top" wrapText="1"/>
    </xf>
    <xf numFmtId="0" fontId="7" fillId="0" borderId="1" xfId="3" applyFont="1" applyBorder="1" applyAlignment="1">
      <alignment horizontal="justify" vertical="center" wrapText="1"/>
    </xf>
    <xf numFmtId="0" fontId="7" fillId="0" borderId="1" xfId="3" applyFont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top" wrapText="1"/>
    </xf>
    <xf numFmtId="0" fontId="18" fillId="0" borderId="0" xfId="4"/>
    <xf numFmtId="0" fontId="10" fillId="0" borderId="0" xfId="4" applyFont="1"/>
    <xf numFmtId="0" fontId="4" fillId="0" borderId="0" xfId="4" applyFont="1" applyAlignment="1">
      <alignment horizontal="center" vertical="center"/>
    </xf>
    <xf numFmtId="0" fontId="21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4" fontId="23" fillId="0" borderId="0" xfId="0" applyNumberFormat="1" applyFont="1"/>
    <xf numFmtId="4" fontId="2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wrapText="1"/>
    </xf>
    <xf numFmtId="4" fontId="5" fillId="3" borderId="8" xfId="0" applyNumberFormat="1" applyFont="1" applyFill="1" applyBorder="1" applyAlignment="1">
      <alignment horizontal="right" shrinkToFit="1"/>
    </xf>
    <xf numFmtId="49" fontId="5" fillId="3" borderId="1" xfId="0" applyNumberFormat="1" applyFont="1" applyFill="1" applyBorder="1" applyAlignment="1">
      <alignment horizontal="left" vertical="top" shrinkToFit="1"/>
    </xf>
    <xf numFmtId="49" fontId="6" fillId="3" borderId="1" xfId="0" applyNumberFormat="1" applyFont="1" applyFill="1" applyBorder="1" applyAlignment="1">
      <alignment horizontal="left" vertical="top" shrinkToFit="1"/>
    </xf>
    <xf numFmtId="0" fontId="6" fillId="3" borderId="2" xfId="0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right" shrinkToFit="1"/>
    </xf>
    <xf numFmtId="0" fontId="5" fillId="3" borderId="2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left" vertical="top" shrinkToFit="1"/>
    </xf>
    <xf numFmtId="0" fontId="7" fillId="3" borderId="2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right" shrinkToFit="1"/>
    </xf>
    <xf numFmtId="0" fontId="5" fillId="0" borderId="2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left" vertical="top" wrapText="1" shrinkToFit="1"/>
    </xf>
    <xf numFmtId="49" fontId="7" fillId="3" borderId="1" xfId="0" applyNumberFormat="1" applyFont="1" applyFill="1" applyBorder="1" applyAlignment="1">
      <alignment horizontal="left" vertical="top" wrapText="1" shrinkToFit="1"/>
    </xf>
    <xf numFmtId="0" fontId="5" fillId="0" borderId="1" xfId="0" applyFont="1" applyFill="1" applyBorder="1" applyAlignment="1">
      <alignment horizontal="left" vertical="top" wrapText="1"/>
    </xf>
    <xf numFmtId="4" fontId="5" fillId="0" borderId="8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right" wrapText="1"/>
    </xf>
    <xf numFmtId="4" fontId="7" fillId="0" borderId="8" xfId="0" applyNumberFormat="1" applyFont="1" applyFill="1" applyBorder="1" applyAlignment="1">
      <alignment horizontal="right" wrapText="1"/>
    </xf>
    <xf numFmtId="4" fontId="7" fillId="0" borderId="8" xfId="0" applyNumberFormat="1" applyFont="1" applyFill="1" applyBorder="1"/>
    <xf numFmtId="0" fontId="5" fillId="0" borderId="2" xfId="2" applyFont="1" applyFill="1" applyBorder="1" applyAlignment="1">
      <alignment vertical="top" wrapText="1"/>
    </xf>
    <xf numFmtId="0" fontId="6" fillId="0" borderId="2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8" xfId="0" applyNumberFormat="1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wrapText="1"/>
    </xf>
    <xf numFmtId="4" fontId="5" fillId="0" borderId="9" xfId="0" applyNumberFormat="1" applyFont="1" applyFill="1" applyBorder="1" applyAlignment="1">
      <alignment horizontal="right" shrinkToFit="1"/>
    </xf>
    <xf numFmtId="0" fontId="18" fillId="0" borderId="0" xfId="4" applyAlignment="1">
      <alignment wrapText="1"/>
    </xf>
    <xf numFmtId="0" fontId="24" fillId="4" borderId="1" xfId="0" applyFont="1" applyFill="1" applyBorder="1" applyAlignment="1">
      <alignment vertical="top" wrapText="1"/>
    </xf>
    <xf numFmtId="49" fontId="24" fillId="4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49" fontId="24" fillId="4" borderId="2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top" wrapText="1"/>
    </xf>
    <xf numFmtId="49" fontId="25" fillId="4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49" fontId="25" fillId="4" borderId="2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0" fontId="24" fillId="4" borderId="1" xfId="7" applyNumberFormat="1" applyFont="1" applyFill="1" applyBorder="1" applyAlignment="1">
      <alignment horizontal="center" vertical="center" wrapText="1"/>
    </xf>
    <xf numFmtId="0" fontId="25" fillId="4" borderId="1" xfId="7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wrapText="1"/>
    </xf>
    <xf numFmtId="49" fontId="28" fillId="4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left" vertical="top" shrinkToFit="1"/>
    </xf>
    <xf numFmtId="0" fontId="29" fillId="3" borderId="2" xfId="0" applyFont="1" applyFill="1" applyBorder="1" applyAlignment="1">
      <alignment vertical="top" wrapText="1"/>
    </xf>
    <xf numFmtId="4" fontId="30" fillId="5" borderId="8" xfId="0" applyNumberFormat="1" applyFont="1" applyFill="1" applyBorder="1" applyAlignment="1">
      <alignment horizontal="right" shrinkToFit="1"/>
    </xf>
    <xf numFmtId="49" fontId="31" fillId="3" borderId="1" xfId="0" applyNumberFormat="1" applyFont="1" applyFill="1" applyBorder="1" applyAlignment="1">
      <alignment horizontal="left" vertical="top" shrinkToFit="1"/>
    </xf>
    <xf numFmtId="0" fontId="31" fillId="3" borderId="2" xfId="0" applyFont="1" applyFill="1" applyBorder="1" applyAlignment="1">
      <alignment vertical="top" wrapText="1"/>
    </xf>
    <xf numFmtId="49" fontId="30" fillId="3" borderId="1" xfId="0" applyNumberFormat="1" applyFont="1" applyFill="1" applyBorder="1" applyAlignment="1">
      <alignment horizontal="left" vertical="top" shrinkToFit="1"/>
    </xf>
    <xf numFmtId="0" fontId="30" fillId="3" borderId="2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left" vertical="top" wrapText="1"/>
    </xf>
    <xf numFmtId="0" fontId="32" fillId="0" borderId="1" xfId="0" applyFont="1" applyFill="1" applyBorder="1"/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righ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vertical="top" wrapText="1"/>
    </xf>
    <xf numFmtId="0" fontId="33" fillId="0" borderId="12" xfId="0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/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4" fontId="24" fillId="4" borderId="2" xfId="0" applyNumberFormat="1" applyFont="1" applyFill="1" applyBorder="1" applyAlignment="1">
      <alignment horizontal="right" vertical="center" wrapText="1"/>
    </xf>
    <xf numFmtId="4" fontId="25" fillId="4" borderId="2" xfId="0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center" vertical="top"/>
    </xf>
    <xf numFmtId="0" fontId="4" fillId="0" borderId="0" xfId="4" applyFont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vertical="center" wrapText="1"/>
    </xf>
    <xf numFmtId="0" fontId="12" fillId="0" borderId="0" xfId="3" applyFont="1" applyFill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top" wrapText="1"/>
    </xf>
    <xf numFmtId="0" fontId="4" fillId="0" borderId="3" xfId="3" applyFont="1" applyFill="1" applyBorder="1" applyAlignment="1">
      <alignment horizontal="center" vertical="top" wrapText="1"/>
    </xf>
  </cellXfs>
  <cellStyles count="8">
    <cellStyle name="ex59" xfId="5"/>
    <cellStyle name="ex60" xfId="6"/>
    <cellStyle name="Денежный" xfId="7" builtinId="4"/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tabSelected="1" view="pageBreakPreview" topLeftCell="A188" zoomScale="80" zoomScaleNormal="100" zoomScaleSheetLayoutView="80" workbookViewId="0">
      <selection activeCell="A212" sqref="A212"/>
    </sheetView>
  </sheetViews>
  <sheetFormatPr defaultRowHeight="12.75" x14ac:dyDescent="0.2"/>
  <cols>
    <col min="1" max="1" width="23.28515625" style="23" customWidth="1"/>
    <col min="2" max="2" width="53.5703125" style="23" customWidth="1"/>
    <col min="3" max="5" width="16.140625" style="23" customWidth="1"/>
    <col min="6" max="6" width="14.7109375" style="23" customWidth="1"/>
    <col min="7" max="8" width="14.5703125" style="23" customWidth="1"/>
    <col min="9" max="9" width="16.140625" style="23" customWidth="1"/>
    <col min="10" max="10" width="16.42578125" style="23" customWidth="1"/>
    <col min="11" max="11" width="10.7109375" style="23" bestFit="1" customWidth="1"/>
    <col min="12" max="252" width="8.85546875" style="23"/>
    <col min="253" max="253" width="23.28515625" style="23" customWidth="1"/>
    <col min="254" max="254" width="53.5703125" style="23" customWidth="1"/>
    <col min="255" max="264" width="0" style="23" hidden="1" customWidth="1"/>
    <col min="265" max="265" width="16.140625" style="23" customWidth="1"/>
    <col min="266" max="266" width="16.42578125" style="23" customWidth="1"/>
    <col min="267" max="267" width="10.7109375" style="23" bestFit="1" customWidth="1"/>
    <col min="268" max="508" width="8.85546875" style="23"/>
    <col min="509" max="509" width="23.28515625" style="23" customWidth="1"/>
    <col min="510" max="510" width="53.5703125" style="23" customWidth="1"/>
    <col min="511" max="520" width="0" style="23" hidden="1" customWidth="1"/>
    <col min="521" max="521" width="16.140625" style="23" customWidth="1"/>
    <col min="522" max="522" width="16.42578125" style="23" customWidth="1"/>
    <col min="523" max="523" width="10.7109375" style="23" bestFit="1" customWidth="1"/>
    <col min="524" max="764" width="8.85546875" style="23"/>
    <col min="765" max="765" width="23.28515625" style="23" customWidth="1"/>
    <col min="766" max="766" width="53.5703125" style="23" customWidth="1"/>
    <col min="767" max="776" width="0" style="23" hidden="1" customWidth="1"/>
    <col min="777" max="777" width="16.140625" style="23" customWidth="1"/>
    <col min="778" max="778" width="16.42578125" style="23" customWidth="1"/>
    <col min="779" max="779" width="10.7109375" style="23" bestFit="1" customWidth="1"/>
    <col min="780" max="1020" width="8.85546875" style="23"/>
    <col min="1021" max="1021" width="23.28515625" style="23" customWidth="1"/>
    <col min="1022" max="1022" width="53.5703125" style="23" customWidth="1"/>
    <col min="1023" max="1032" width="0" style="23" hidden="1" customWidth="1"/>
    <col min="1033" max="1033" width="16.140625" style="23" customWidth="1"/>
    <col min="1034" max="1034" width="16.42578125" style="23" customWidth="1"/>
    <col min="1035" max="1035" width="10.7109375" style="23" bestFit="1" customWidth="1"/>
    <col min="1036" max="1276" width="8.85546875" style="23"/>
    <col min="1277" max="1277" width="23.28515625" style="23" customWidth="1"/>
    <col min="1278" max="1278" width="53.5703125" style="23" customWidth="1"/>
    <col min="1279" max="1288" width="0" style="23" hidden="1" customWidth="1"/>
    <col min="1289" max="1289" width="16.140625" style="23" customWidth="1"/>
    <col min="1290" max="1290" width="16.42578125" style="23" customWidth="1"/>
    <col min="1291" max="1291" width="10.7109375" style="23" bestFit="1" customWidth="1"/>
    <col min="1292" max="1532" width="8.85546875" style="23"/>
    <col min="1533" max="1533" width="23.28515625" style="23" customWidth="1"/>
    <col min="1534" max="1534" width="53.5703125" style="23" customWidth="1"/>
    <col min="1535" max="1544" width="0" style="23" hidden="1" customWidth="1"/>
    <col min="1545" max="1545" width="16.140625" style="23" customWidth="1"/>
    <col min="1546" max="1546" width="16.42578125" style="23" customWidth="1"/>
    <col min="1547" max="1547" width="10.7109375" style="23" bestFit="1" customWidth="1"/>
    <col min="1548" max="1788" width="8.85546875" style="23"/>
    <col min="1789" max="1789" width="23.28515625" style="23" customWidth="1"/>
    <col min="1790" max="1790" width="53.5703125" style="23" customWidth="1"/>
    <col min="1791" max="1800" width="0" style="23" hidden="1" customWidth="1"/>
    <col min="1801" max="1801" width="16.140625" style="23" customWidth="1"/>
    <col min="1802" max="1802" width="16.42578125" style="23" customWidth="1"/>
    <col min="1803" max="1803" width="10.7109375" style="23" bestFit="1" customWidth="1"/>
    <col min="1804" max="2044" width="8.85546875" style="23"/>
    <col min="2045" max="2045" width="23.28515625" style="23" customWidth="1"/>
    <col min="2046" max="2046" width="53.5703125" style="23" customWidth="1"/>
    <col min="2047" max="2056" width="0" style="23" hidden="1" customWidth="1"/>
    <col min="2057" max="2057" width="16.140625" style="23" customWidth="1"/>
    <col min="2058" max="2058" width="16.42578125" style="23" customWidth="1"/>
    <col min="2059" max="2059" width="10.7109375" style="23" bestFit="1" customWidth="1"/>
    <col min="2060" max="2300" width="8.85546875" style="23"/>
    <col min="2301" max="2301" width="23.28515625" style="23" customWidth="1"/>
    <col min="2302" max="2302" width="53.5703125" style="23" customWidth="1"/>
    <col min="2303" max="2312" width="0" style="23" hidden="1" customWidth="1"/>
    <col min="2313" max="2313" width="16.140625" style="23" customWidth="1"/>
    <col min="2314" max="2314" width="16.42578125" style="23" customWidth="1"/>
    <col min="2315" max="2315" width="10.7109375" style="23" bestFit="1" customWidth="1"/>
    <col min="2316" max="2556" width="8.85546875" style="23"/>
    <col min="2557" max="2557" width="23.28515625" style="23" customWidth="1"/>
    <col min="2558" max="2558" width="53.5703125" style="23" customWidth="1"/>
    <col min="2559" max="2568" width="0" style="23" hidden="1" customWidth="1"/>
    <col min="2569" max="2569" width="16.140625" style="23" customWidth="1"/>
    <col min="2570" max="2570" width="16.42578125" style="23" customWidth="1"/>
    <col min="2571" max="2571" width="10.7109375" style="23" bestFit="1" customWidth="1"/>
    <col min="2572" max="2812" width="8.85546875" style="23"/>
    <col min="2813" max="2813" width="23.28515625" style="23" customWidth="1"/>
    <col min="2814" max="2814" width="53.5703125" style="23" customWidth="1"/>
    <col min="2815" max="2824" width="0" style="23" hidden="1" customWidth="1"/>
    <col min="2825" max="2825" width="16.140625" style="23" customWidth="1"/>
    <col min="2826" max="2826" width="16.42578125" style="23" customWidth="1"/>
    <col min="2827" max="2827" width="10.7109375" style="23" bestFit="1" customWidth="1"/>
    <col min="2828" max="3068" width="8.85546875" style="23"/>
    <col min="3069" max="3069" width="23.28515625" style="23" customWidth="1"/>
    <col min="3070" max="3070" width="53.5703125" style="23" customWidth="1"/>
    <col min="3071" max="3080" width="0" style="23" hidden="1" customWidth="1"/>
    <col min="3081" max="3081" width="16.140625" style="23" customWidth="1"/>
    <col min="3082" max="3082" width="16.42578125" style="23" customWidth="1"/>
    <col min="3083" max="3083" width="10.7109375" style="23" bestFit="1" customWidth="1"/>
    <col min="3084" max="3324" width="8.85546875" style="23"/>
    <col min="3325" max="3325" width="23.28515625" style="23" customWidth="1"/>
    <col min="3326" max="3326" width="53.5703125" style="23" customWidth="1"/>
    <col min="3327" max="3336" width="0" style="23" hidden="1" customWidth="1"/>
    <col min="3337" max="3337" width="16.140625" style="23" customWidth="1"/>
    <col min="3338" max="3338" width="16.42578125" style="23" customWidth="1"/>
    <col min="3339" max="3339" width="10.7109375" style="23" bestFit="1" customWidth="1"/>
    <col min="3340" max="3580" width="8.85546875" style="23"/>
    <col min="3581" max="3581" width="23.28515625" style="23" customWidth="1"/>
    <col min="3582" max="3582" width="53.5703125" style="23" customWidth="1"/>
    <col min="3583" max="3592" width="0" style="23" hidden="1" customWidth="1"/>
    <col min="3593" max="3593" width="16.140625" style="23" customWidth="1"/>
    <col min="3594" max="3594" width="16.42578125" style="23" customWidth="1"/>
    <col min="3595" max="3595" width="10.7109375" style="23" bestFit="1" customWidth="1"/>
    <col min="3596" max="3836" width="8.85546875" style="23"/>
    <col min="3837" max="3837" width="23.28515625" style="23" customWidth="1"/>
    <col min="3838" max="3838" width="53.5703125" style="23" customWidth="1"/>
    <col min="3839" max="3848" width="0" style="23" hidden="1" customWidth="1"/>
    <col min="3849" max="3849" width="16.140625" style="23" customWidth="1"/>
    <col min="3850" max="3850" width="16.42578125" style="23" customWidth="1"/>
    <col min="3851" max="3851" width="10.7109375" style="23" bestFit="1" customWidth="1"/>
    <col min="3852" max="4092" width="8.85546875" style="23"/>
    <col min="4093" max="4093" width="23.28515625" style="23" customWidth="1"/>
    <col min="4094" max="4094" width="53.5703125" style="23" customWidth="1"/>
    <col min="4095" max="4104" width="0" style="23" hidden="1" customWidth="1"/>
    <col min="4105" max="4105" width="16.140625" style="23" customWidth="1"/>
    <col min="4106" max="4106" width="16.42578125" style="23" customWidth="1"/>
    <col min="4107" max="4107" width="10.7109375" style="23" bestFit="1" customWidth="1"/>
    <col min="4108" max="4348" width="8.85546875" style="23"/>
    <col min="4349" max="4349" width="23.28515625" style="23" customWidth="1"/>
    <col min="4350" max="4350" width="53.5703125" style="23" customWidth="1"/>
    <col min="4351" max="4360" width="0" style="23" hidden="1" customWidth="1"/>
    <col min="4361" max="4361" width="16.140625" style="23" customWidth="1"/>
    <col min="4362" max="4362" width="16.42578125" style="23" customWidth="1"/>
    <col min="4363" max="4363" width="10.7109375" style="23" bestFit="1" customWidth="1"/>
    <col min="4364" max="4604" width="8.85546875" style="23"/>
    <col min="4605" max="4605" width="23.28515625" style="23" customWidth="1"/>
    <col min="4606" max="4606" width="53.5703125" style="23" customWidth="1"/>
    <col min="4607" max="4616" width="0" style="23" hidden="1" customWidth="1"/>
    <col min="4617" max="4617" width="16.140625" style="23" customWidth="1"/>
    <col min="4618" max="4618" width="16.42578125" style="23" customWidth="1"/>
    <col min="4619" max="4619" width="10.7109375" style="23" bestFit="1" customWidth="1"/>
    <col min="4620" max="4860" width="8.85546875" style="23"/>
    <col min="4861" max="4861" width="23.28515625" style="23" customWidth="1"/>
    <col min="4862" max="4862" width="53.5703125" style="23" customWidth="1"/>
    <col min="4863" max="4872" width="0" style="23" hidden="1" customWidth="1"/>
    <col min="4873" max="4873" width="16.140625" style="23" customWidth="1"/>
    <col min="4874" max="4874" width="16.42578125" style="23" customWidth="1"/>
    <col min="4875" max="4875" width="10.7109375" style="23" bestFit="1" customWidth="1"/>
    <col min="4876" max="5116" width="8.85546875" style="23"/>
    <col min="5117" max="5117" width="23.28515625" style="23" customWidth="1"/>
    <col min="5118" max="5118" width="53.5703125" style="23" customWidth="1"/>
    <col min="5119" max="5128" width="0" style="23" hidden="1" customWidth="1"/>
    <col min="5129" max="5129" width="16.140625" style="23" customWidth="1"/>
    <col min="5130" max="5130" width="16.42578125" style="23" customWidth="1"/>
    <col min="5131" max="5131" width="10.7109375" style="23" bestFit="1" customWidth="1"/>
    <col min="5132" max="5372" width="8.85546875" style="23"/>
    <col min="5373" max="5373" width="23.28515625" style="23" customWidth="1"/>
    <col min="5374" max="5374" width="53.5703125" style="23" customWidth="1"/>
    <col min="5375" max="5384" width="0" style="23" hidden="1" customWidth="1"/>
    <col min="5385" max="5385" width="16.140625" style="23" customWidth="1"/>
    <col min="5386" max="5386" width="16.42578125" style="23" customWidth="1"/>
    <col min="5387" max="5387" width="10.7109375" style="23" bestFit="1" customWidth="1"/>
    <col min="5388" max="5628" width="8.85546875" style="23"/>
    <col min="5629" max="5629" width="23.28515625" style="23" customWidth="1"/>
    <col min="5630" max="5630" width="53.5703125" style="23" customWidth="1"/>
    <col min="5631" max="5640" width="0" style="23" hidden="1" customWidth="1"/>
    <col min="5641" max="5641" width="16.140625" style="23" customWidth="1"/>
    <col min="5642" max="5642" width="16.42578125" style="23" customWidth="1"/>
    <col min="5643" max="5643" width="10.7109375" style="23" bestFit="1" customWidth="1"/>
    <col min="5644" max="5884" width="8.85546875" style="23"/>
    <col min="5885" max="5885" width="23.28515625" style="23" customWidth="1"/>
    <col min="5886" max="5886" width="53.5703125" style="23" customWidth="1"/>
    <col min="5887" max="5896" width="0" style="23" hidden="1" customWidth="1"/>
    <col min="5897" max="5897" width="16.140625" style="23" customWidth="1"/>
    <col min="5898" max="5898" width="16.42578125" style="23" customWidth="1"/>
    <col min="5899" max="5899" width="10.7109375" style="23" bestFit="1" customWidth="1"/>
    <col min="5900" max="6140" width="8.85546875" style="23"/>
    <col min="6141" max="6141" width="23.28515625" style="23" customWidth="1"/>
    <col min="6142" max="6142" width="53.5703125" style="23" customWidth="1"/>
    <col min="6143" max="6152" width="0" style="23" hidden="1" customWidth="1"/>
    <col min="6153" max="6153" width="16.140625" style="23" customWidth="1"/>
    <col min="6154" max="6154" width="16.42578125" style="23" customWidth="1"/>
    <col min="6155" max="6155" width="10.7109375" style="23" bestFit="1" customWidth="1"/>
    <col min="6156" max="6396" width="8.85546875" style="23"/>
    <col min="6397" max="6397" width="23.28515625" style="23" customWidth="1"/>
    <col min="6398" max="6398" width="53.5703125" style="23" customWidth="1"/>
    <col min="6399" max="6408" width="0" style="23" hidden="1" customWidth="1"/>
    <col min="6409" max="6409" width="16.140625" style="23" customWidth="1"/>
    <col min="6410" max="6410" width="16.42578125" style="23" customWidth="1"/>
    <col min="6411" max="6411" width="10.7109375" style="23" bestFit="1" customWidth="1"/>
    <col min="6412" max="6652" width="8.85546875" style="23"/>
    <col min="6653" max="6653" width="23.28515625" style="23" customWidth="1"/>
    <col min="6654" max="6654" width="53.5703125" style="23" customWidth="1"/>
    <col min="6655" max="6664" width="0" style="23" hidden="1" customWidth="1"/>
    <col min="6665" max="6665" width="16.140625" style="23" customWidth="1"/>
    <col min="6666" max="6666" width="16.42578125" style="23" customWidth="1"/>
    <col min="6667" max="6667" width="10.7109375" style="23" bestFit="1" customWidth="1"/>
    <col min="6668" max="6908" width="8.85546875" style="23"/>
    <col min="6909" max="6909" width="23.28515625" style="23" customWidth="1"/>
    <col min="6910" max="6910" width="53.5703125" style="23" customWidth="1"/>
    <col min="6911" max="6920" width="0" style="23" hidden="1" customWidth="1"/>
    <col min="6921" max="6921" width="16.140625" style="23" customWidth="1"/>
    <col min="6922" max="6922" width="16.42578125" style="23" customWidth="1"/>
    <col min="6923" max="6923" width="10.7109375" style="23" bestFit="1" customWidth="1"/>
    <col min="6924" max="7164" width="8.85546875" style="23"/>
    <col min="7165" max="7165" width="23.28515625" style="23" customWidth="1"/>
    <col min="7166" max="7166" width="53.5703125" style="23" customWidth="1"/>
    <col min="7167" max="7176" width="0" style="23" hidden="1" customWidth="1"/>
    <col min="7177" max="7177" width="16.140625" style="23" customWidth="1"/>
    <col min="7178" max="7178" width="16.42578125" style="23" customWidth="1"/>
    <col min="7179" max="7179" width="10.7109375" style="23" bestFit="1" customWidth="1"/>
    <col min="7180" max="7420" width="8.85546875" style="23"/>
    <col min="7421" max="7421" width="23.28515625" style="23" customWidth="1"/>
    <col min="7422" max="7422" width="53.5703125" style="23" customWidth="1"/>
    <col min="7423" max="7432" width="0" style="23" hidden="1" customWidth="1"/>
    <col min="7433" max="7433" width="16.140625" style="23" customWidth="1"/>
    <col min="7434" max="7434" width="16.42578125" style="23" customWidth="1"/>
    <col min="7435" max="7435" width="10.7109375" style="23" bestFit="1" customWidth="1"/>
    <col min="7436" max="7676" width="8.85546875" style="23"/>
    <col min="7677" max="7677" width="23.28515625" style="23" customWidth="1"/>
    <col min="7678" max="7678" width="53.5703125" style="23" customWidth="1"/>
    <col min="7679" max="7688" width="0" style="23" hidden="1" customWidth="1"/>
    <col min="7689" max="7689" width="16.140625" style="23" customWidth="1"/>
    <col min="7690" max="7690" width="16.42578125" style="23" customWidth="1"/>
    <col min="7691" max="7691" width="10.7109375" style="23" bestFit="1" customWidth="1"/>
    <col min="7692" max="7932" width="8.85546875" style="23"/>
    <col min="7933" max="7933" width="23.28515625" style="23" customWidth="1"/>
    <col min="7934" max="7934" width="53.5703125" style="23" customWidth="1"/>
    <col min="7935" max="7944" width="0" style="23" hidden="1" customWidth="1"/>
    <col min="7945" max="7945" width="16.140625" style="23" customWidth="1"/>
    <col min="7946" max="7946" width="16.42578125" style="23" customWidth="1"/>
    <col min="7947" max="7947" width="10.7109375" style="23" bestFit="1" customWidth="1"/>
    <col min="7948" max="8188" width="8.85546875" style="23"/>
    <col min="8189" max="8189" width="23.28515625" style="23" customWidth="1"/>
    <col min="8190" max="8190" width="53.5703125" style="23" customWidth="1"/>
    <col min="8191" max="8200" width="0" style="23" hidden="1" customWidth="1"/>
    <col min="8201" max="8201" width="16.140625" style="23" customWidth="1"/>
    <col min="8202" max="8202" width="16.42578125" style="23" customWidth="1"/>
    <col min="8203" max="8203" width="10.7109375" style="23" bestFit="1" customWidth="1"/>
    <col min="8204" max="8444" width="8.85546875" style="23"/>
    <col min="8445" max="8445" width="23.28515625" style="23" customWidth="1"/>
    <col min="8446" max="8446" width="53.5703125" style="23" customWidth="1"/>
    <col min="8447" max="8456" width="0" style="23" hidden="1" customWidth="1"/>
    <col min="8457" max="8457" width="16.140625" style="23" customWidth="1"/>
    <col min="8458" max="8458" width="16.42578125" style="23" customWidth="1"/>
    <col min="8459" max="8459" width="10.7109375" style="23" bestFit="1" customWidth="1"/>
    <col min="8460" max="8700" width="8.85546875" style="23"/>
    <col min="8701" max="8701" width="23.28515625" style="23" customWidth="1"/>
    <col min="8702" max="8702" width="53.5703125" style="23" customWidth="1"/>
    <col min="8703" max="8712" width="0" style="23" hidden="1" customWidth="1"/>
    <col min="8713" max="8713" width="16.140625" style="23" customWidth="1"/>
    <col min="8714" max="8714" width="16.42578125" style="23" customWidth="1"/>
    <col min="8715" max="8715" width="10.7109375" style="23" bestFit="1" customWidth="1"/>
    <col min="8716" max="8956" width="8.85546875" style="23"/>
    <col min="8957" max="8957" width="23.28515625" style="23" customWidth="1"/>
    <col min="8958" max="8958" width="53.5703125" style="23" customWidth="1"/>
    <col min="8959" max="8968" width="0" style="23" hidden="1" customWidth="1"/>
    <col min="8969" max="8969" width="16.140625" style="23" customWidth="1"/>
    <col min="8970" max="8970" width="16.42578125" style="23" customWidth="1"/>
    <col min="8971" max="8971" width="10.7109375" style="23" bestFit="1" customWidth="1"/>
    <col min="8972" max="9212" width="8.85546875" style="23"/>
    <col min="9213" max="9213" width="23.28515625" style="23" customWidth="1"/>
    <col min="9214" max="9214" width="53.5703125" style="23" customWidth="1"/>
    <col min="9215" max="9224" width="0" style="23" hidden="1" customWidth="1"/>
    <col min="9225" max="9225" width="16.140625" style="23" customWidth="1"/>
    <col min="9226" max="9226" width="16.42578125" style="23" customWidth="1"/>
    <col min="9227" max="9227" width="10.7109375" style="23" bestFit="1" customWidth="1"/>
    <col min="9228" max="9468" width="8.85546875" style="23"/>
    <col min="9469" max="9469" width="23.28515625" style="23" customWidth="1"/>
    <col min="9470" max="9470" width="53.5703125" style="23" customWidth="1"/>
    <col min="9471" max="9480" width="0" style="23" hidden="1" customWidth="1"/>
    <col min="9481" max="9481" width="16.140625" style="23" customWidth="1"/>
    <col min="9482" max="9482" width="16.42578125" style="23" customWidth="1"/>
    <col min="9483" max="9483" width="10.7109375" style="23" bestFit="1" customWidth="1"/>
    <col min="9484" max="9724" width="8.85546875" style="23"/>
    <col min="9725" max="9725" width="23.28515625" style="23" customWidth="1"/>
    <col min="9726" max="9726" width="53.5703125" style="23" customWidth="1"/>
    <col min="9727" max="9736" width="0" style="23" hidden="1" customWidth="1"/>
    <col min="9737" max="9737" width="16.140625" style="23" customWidth="1"/>
    <col min="9738" max="9738" width="16.42578125" style="23" customWidth="1"/>
    <col min="9739" max="9739" width="10.7109375" style="23" bestFit="1" customWidth="1"/>
    <col min="9740" max="9980" width="8.85546875" style="23"/>
    <col min="9981" max="9981" width="23.28515625" style="23" customWidth="1"/>
    <col min="9982" max="9982" width="53.5703125" style="23" customWidth="1"/>
    <col min="9983" max="9992" width="0" style="23" hidden="1" customWidth="1"/>
    <col min="9993" max="9993" width="16.140625" style="23" customWidth="1"/>
    <col min="9994" max="9994" width="16.42578125" style="23" customWidth="1"/>
    <col min="9995" max="9995" width="10.7109375" style="23" bestFit="1" customWidth="1"/>
    <col min="9996" max="10236" width="8.85546875" style="23"/>
    <col min="10237" max="10237" width="23.28515625" style="23" customWidth="1"/>
    <col min="10238" max="10238" width="53.5703125" style="23" customWidth="1"/>
    <col min="10239" max="10248" width="0" style="23" hidden="1" customWidth="1"/>
    <col min="10249" max="10249" width="16.140625" style="23" customWidth="1"/>
    <col min="10250" max="10250" width="16.42578125" style="23" customWidth="1"/>
    <col min="10251" max="10251" width="10.7109375" style="23" bestFit="1" customWidth="1"/>
    <col min="10252" max="10492" width="8.85546875" style="23"/>
    <col min="10493" max="10493" width="23.28515625" style="23" customWidth="1"/>
    <col min="10494" max="10494" width="53.5703125" style="23" customWidth="1"/>
    <col min="10495" max="10504" width="0" style="23" hidden="1" customWidth="1"/>
    <col min="10505" max="10505" width="16.140625" style="23" customWidth="1"/>
    <col min="10506" max="10506" width="16.42578125" style="23" customWidth="1"/>
    <col min="10507" max="10507" width="10.7109375" style="23" bestFit="1" customWidth="1"/>
    <col min="10508" max="10748" width="8.85546875" style="23"/>
    <col min="10749" max="10749" width="23.28515625" style="23" customWidth="1"/>
    <col min="10750" max="10750" width="53.5703125" style="23" customWidth="1"/>
    <col min="10751" max="10760" width="0" style="23" hidden="1" customWidth="1"/>
    <col min="10761" max="10761" width="16.140625" style="23" customWidth="1"/>
    <col min="10762" max="10762" width="16.42578125" style="23" customWidth="1"/>
    <col min="10763" max="10763" width="10.7109375" style="23" bestFit="1" customWidth="1"/>
    <col min="10764" max="11004" width="8.85546875" style="23"/>
    <col min="11005" max="11005" width="23.28515625" style="23" customWidth="1"/>
    <col min="11006" max="11006" width="53.5703125" style="23" customWidth="1"/>
    <col min="11007" max="11016" width="0" style="23" hidden="1" customWidth="1"/>
    <col min="11017" max="11017" width="16.140625" style="23" customWidth="1"/>
    <col min="11018" max="11018" width="16.42578125" style="23" customWidth="1"/>
    <col min="11019" max="11019" width="10.7109375" style="23" bestFit="1" customWidth="1"/>
    <col min="11020" max="11260" width="8.85546875" style="23"/>
    <col min="11261" max="11261" width="23.28515625" style="23" customWidth="1"/>
    <col min="11262" max="11262" width="53.5703125" style="23" customWidth="1"/>
    <col min="11263" max="11272" width="0" style="23" hidden="1" customWidth="1"/>
    <col min="11273" max="11273" width="16.140625" style="23" customWidth="1"/>
    <col min="11274" max="11274" width="16.42578125" style="23" customWidth="1"/>
    <col min="11275" max="11275" width="10.7109375" style="23" bestFit="1" customWidth="1"/>
    <col min="11276" max="11516" width="8.85546875" style="23"/>
    <col min="11517" max="11517" width="23.28515625" style="23" customWidth="1"/>
    <col min="11518" max="11518" width="53.5703125" style="23" customWidth="1"/>
    <col min="11519" max="11528" width="0" style="23" hidden="1" customWidth="1"/>
    <col min="11529" max="11529" width="16.140625" style="23" customWidth="1"/>
    <col min="11530" max="11530" width="16.42578125" style="23" customWidth="1"/>
    <col min="11531" max="11531" width="10.7109375" style="23" bestFit="1" customWidth="1"/>
    <col min="11532" max="11772" width="8.85546875" style="23"/>
    <col min="11773" max="11773" width="23.28515625" style="23" customWidth="1"/>
    <col min="11774" max="11774" width="53.5703125" style="23" customWidth="1"/>
    <col min="11775" max="11784" width="0" style="23" hidden="1" customWidth="1"/>
    <col min="11785" max="11785" width="16.140625" style="23" customWidth="1"/>
    <col min="11786" max="11786" width="16.42578125" style="23" customWidth="1"/>
    <col min="11787" max="11787" width="10.7109375" style="23" bestFit="1" customWidth="1"/>
    <col min="11788" max="12028" width="8.85546875" style="23"/>
    <col min="12029" max="12029" width="23.28515625" style="23" customWidth="1"/>
    <col min="12030" max="12030" width="53.5703125" style="23" customWidth="1"/>
    <col min="12031" max="12040" width="0" style="23" hidden="1" customWidth="1"/>
    <col min="12041" max="12041" width="16.140625" style="23" customWidth="1"/>
    <col min="12042" max="12042" width="16.42578125" style="23" customWidth="1"/>
    <col min="12043" max="12043" width="10.7109375" style="23" bestFit="1" customWidth="1"/>
    <col min="12044" max="12284" width="8.85546875" style="23"/>
    <col min="12285" max="12285" width="23.28515625" style="23" customWidth="1"/>
    <col min="12286" max="12286" width="53.5703125" style="23" customWidth="1"/>
    <col min="12287" max="12296" width="0" style="23" hidden="1" customWidth="1"/>
    <col min="12297" max="12297" width="16.140625" style="23" customWidth="1"/>
    <col min="12298" max="12298" width="16.42578125" style="23" customWidth="1"/>
    <col min="12299" max="12299" width="10.7109375" style="23" bestFit="1" customWidth="1"/>
    <col min="12300" max="12540" width="8.85546875" style="23"/>
    <col min="12541" max="12541" width="23.28515625" style="23" customWidth="1"/>
    <col min="12542" max="12542" width="53.5703125" style="23" customWidth="1"/>
    <col min="12543" max="12552" width="0" style="23" hidden="1" customWidth="1"/>
    <col min="12553" max="12553" width="16.140625" style="23" customWidth="1"/>
    <col min="12554" max="12554" width="16.42578125" style="23" customWidth="1"/>
    <col min="12555" max="12555" width="10.7109375" style="23" bestFit="1" customWidth="1"/>
    <col min="12556" max="12796" width="8.85546875" style="23"/>
    <col min="12797" max="12797" width="23.28515625" style="23" customWidth="1"/>
    <col min="12798" max="12798" width="53.5703125" style="23" customWidth="1"/>
    <col min="12799" max="12808" width="0" style="23" hidden="1" customWidth="1"/>
    <col min="12809" max="12809" width="16.140625" style="23" customWidth="1"/>
    <col min="12810" max="12810" width="16.42578125" style="23" customWidth="1"/>
    <col min="12811" max="12811" width="10.7109375" style="23" bestFit="1" customWidth="1"/>
    <col min="12812" max="13052" width="8.85546875" style="23"/>
    <col min="13053" max="13053" width="23.28515625" style="23" customWidth="1"/>
    <col min="13054" max="13054" width="53.5703125" style="23" customWidth="1"/>
    <col min="13055" max="13064" width="0" style="23" hidden="1" customWidth="1"/>
    <col min="13065" max="13065" width="16.140625" style="23" customWidth="1"/>
    <col min="13066" max="13066" width="16.42578125" style="23" customWidth="1"/>
    <col min="13067" max="13067" width="10.7109375" style="23" bestFit="1" customWidth="1"/>
    <col min="13068" max="13308" width="8.85546875" style="23"/>
    <col min="13309" max="13309" width="23.28515625" style="23" customWidth="1"/>
    <col min="13310" max="13310" width="53.5703125" style="23" customWidth="1"/>
    <col min="13311" max="13320" width="0" style="23" hidden="1" customWidth="1"/>
    <col min="13321" max="13321" width="16.140625" style="23" customWidth="1"/>
    <col min="13322" max="13322" width="16.42578125" style="23" customWidth="1"/>
    <col min="13323" max="13323" width="10.7109375" style="23" bestFit="1" customWidth="1"/>
    <col min="13324" max="13564" width="8.85546875" style="23"/>
    <col min="13565" max="13565" width="23.28515625" style="23" customWidth="1"/>
    <col min="13566" max="13566" width="53.5703125" style="23" customWidth="1"/>
    <col min="13567" max="13576" width="0" style="23" hidden="1" customWidth="1"/>
    <col min="13577" max="13577" width="16.140625" style="23" customWidth="1"/>
    <col min="13578" max="13578" width="16.42578125" style="23" customWidth="1"/>
    <col min="13579" max="13579" width="10.7109375" style="23" bestFit="1" customWidth="1"/>
    <col min="13580" max="13820" width="8.85546875" style="23"/>
    <col min="13821" max="13821" width="23.28515625" style="23" customWidth="1"/>
    <col min="13822" max="13822" width="53.5703125" style="23" customWidth="1"/>
    <col min="13823" max="13832" width="0" style="23" hidden="1" customWidth="1"/>
    <col min="13833" max="13833" width="16.140625" style="23" customWidth="1"/>
    <col min="13834" max="13834" width="16.42578125" style="23" customWidth="1"/>
    <col min="13835" max="13835" width="10.7109375" style="23" bestFit="1" customWidth="1"/>
    <col min="13836" max="14076" width="8.85546875" style="23"/>
    <col min="14077" max="14077" width="23.28515625" style="23" customWidth="1"/>
    <col min="14078" max="14078" width="53.5703125" style="23" customWidth="1"/>
    <col min="14079" max="14088" width="0" style="23" hidden="1" customWidth="1"/>
    <col min="14089" max="14089" width="16.140625" style="23" customWidth="1"/>
    <col min="14090" max="14090" width="16.42578125" style="23" customWidth="1"/>
    <col min="14091" max="14091" width="10.7109375" style="23" bestFit="1" customWidth="1"/>
    <col min="14092" max="14332" width="8.85546875" style="23"/>
    <col min="14333" max="14333" width="23.28515625" style="23" customWidth="1"/>
    <col min="14334" max="14334" width="53.5703125" style="23" customWidth="1"/>
    <col min="14335" max="14344" width="0" style="23" hidden="1" customWidth="1"/>
    <col min="14345" max="14345" width="16.140625" style="23" customWidth="1"/>
    <col min="14346" max="14346" width="16.42578125" style="23" customWidth="1"/>
    <col min="14347" max="14347" width="10.7109375" style="23" bestFit="1" customWidth="1"/>
    <col min="14348" max="14588" width="8.85546875" style="23"/>
    <col min="14589" max="14589" width="23.28515625" style="23" customWidth="1"/>
    <col min="14590" max="14590" width="53.5703125" style="23" customWidth="1"/>
    <col min="14591" max="14600" width="0" style="23" hidden="1" customWidth="1"/>
    <col min="14601" max="14601" width="16.140625" style="23" customWidth="1"/>
    <col min="14602" max="14602" width="16.42578125" style="23" customWidth="1"/>
    <col min="14603" max="14603" width="10.7109375" style="23" bestFit="1" customWidth="1"/>
    <col min="14604" max="14844" width="8.85546875" style="23"/>
    <col min="14845" max="14845" width="23.28515625" style="23" customWidth="1"/>
    <col min="14846" max="14846" width="53.5703125" style="23" customWidth="1"/>
    <col min="14847" max="14856" width="0" style="23" hidden="1" customWidth="1"/>
    <col min="14857" max="14857" width="16.140625" style="23" customWidth="1"/>
    <col min="14858" max="14858" width="16.42578125" style="23" customWidth="1"/>
    <col min="14859" max="14859" width="10.7109375" style="23" bestFit="1" customWidth="1"/>
    <col min="14860" max="15100" width="8.85546875" style="23"/>
    <col min="15101" max="15101" width="23.28515625" style="23" customWidth="1"/>
    <col min="15102" max="15102" width="53.5703125" style="23" customWidth="1"/>
    <col min="15103" max="15112" width="0" style="23" hidden="1" customWidth="1"/>
    <col min="15113" max="15113" width="16.140625" style="23" customWidth="1"/>
    <col min="15114" max="15114" width="16.42578125" style="23" customWidth="1"/>
    <col min="15115" max="15115" width="10.7109375" style="23" bestFit="1" customWidth="1"/>
    <col min="15116" max="15356" width="8.85546875" style="23"/>
    <col min="15357" max="15357" width="23.28515625" style="23" customWidth="1"/>
    <col min="15358" max="15358" width="53.5703125" style="23" customWidth="1"/>
    <col min="15359" max="15368" width="0" style="23" hidden="1" customWidth="1"/>
    <col min="15369" max="15369" width="16.140625" style="23" customWidth="1"/>
    <col min="15370" max="15370" width="16.42578125" style="23" customWidth="1"/>
    <col min="15371" max="15371" width="10.7109375" style="23" bestFit="1" customWidth="1"/>
    <col min="15372" max="15612" width="8.85546875" style="23"/>
    <col min="15613" max="15613" width="23.28515625" style="23" customWidth="1"/>
    <col min="15614" max="15614" width="53.5703125" style="23" customWidth="1"/>
    <col min="15615" max="15624" width="0" style="23" hidden="1" customWidth="1"/>
    <col min="15625" max="15625" width="16.140625" style="23" customWidth="1"/>
    <col min="15626" max="15626" width="16.42578125" style="23" customWidth="1"/>
    <col min="15627" max="15627" width="10.7109375" style="23" bestFit="1" customWidth="1"/>
    <col min="15628" max="15868" width="8.85546875" style="23"/>
    <col min="15869" max="15869" width="23.28515625" style="23" customWidth="1"/>
    <col min="15870" max="15870" width="53.5703125" style="23" customWidth="1"/>
    <col min="15871" max="15880" width="0" style="23" hidden="1" customWidth="1"/>
    <col min="15881" max="15881" width="16.140625" style="23" customWidth="1"/>
    <col min="15882" max="15882" width="16.42578125" style="23" customWidth="1"/>
    <col min="15883" max="15883" width="10.7109375" style="23" bestFit="1" customWidth="1"/>
    <col min="15884" max="16124" width="8.85546875" style="23"/>
    <col min="16125" max="16125" width="23.28515625" style="23" customWidth="1"/>
    <col min="16126" max="16126" width="53.5703125" style="23" customWidth="1"/>
    <col min="16127" max="16136" width="0" style="23" hidden="1" customWidth="1"/>
    <col min="16137" max="16137" width="16.140625" style="23" customWidth="1"/>
    <col min="16138" max="16138" width="16.42578125" style="23" customWidth="1"/>
    <col min="16139" max="16139" width="10.7109375" style="23" bestFit="1" customWidth="1"/>
    <col min="16140" max="16378" width="8.85546875" style="23"/>
    <col min="16379" max="16384" width="8.85546875" style="23" customWidth="1"/>
  </cols>
  <sheetData>
    <row r="1" spans="1:9" ht="54.75" customHeight="1" x14ac:dyDescent="0.25">
      <c r="A1" s="111" t="s">
        <v>617</v>
      </c>
      <c r="B1" s="112"/>
      <c r="C1" s="112"/>
      <c r="D1" s="112"/>
      <c r="E1" s="112"/>
      <c r="F1" s="112"/>
      <c r="G1" s="112"/>
      <c r="H1" s="112"/>
      <c r="I1" s="67"/>
    </row>
    <row r="2" spans="1:9" ht="16.5" thickBot="1" x14ac:dyDescent="0.25">
      <c r="A2" s="24"/>
      <c r="B2" s="25"/>
      <c r="C2" s="25"/>
      <c r="D2" s="25"/>
      <c r="E2" s="25"/>
      <c r="F2" s="25"/>
      <c r="G2" s="25"/>
      <c r="H2" s="25" t="s">
        <v>181</v>
      </c>
      <c r="I2" s="25"/>
    </row>
    <row r="3" spans="1:9" ht="60" x14ac:dyDescent="0.2">
      <c r="A3" s="34" t="s">
        <v>74</v>
      </c>
      <c r="B3" s="35" t="s">
        <v>73</v>
      </c>
      <c r="C3" s="82" t="s">
        <v>485</v>
      </c>
      <c r="D3" s="82" t="s">
        <v>486</v>
      </c>
      <c r="E3" s="82" t="s">
        <v>487</v>
      </c>
      <c r="F3" s="82" t="s">
        <v>488</v>
      </c>
      <c r="G3" s="82" t="s">
        <v>489</v>
      </c>
      <c r="H3" s="82" t="s">
        <v>490</v>
      </c>
    </row>
    <row r="4" spans="1:9" ht="15" x14ac:dyDescent="0.25">
      <c r="A4" s="36">
        <v>1</v>
      </c>
      <c r="B4" s="37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</row>
    <row r="5" spans="1:9" ht="14.25" x14ac:dyDescent="0.2">
      <c r="A5" s="39" t="s">
        <v>72</v>
      </c>
      <c r="B5" s="40" t="s">
        <v>71</v>
      </c>
      <c r="C5" s="41">
        <f>C6+C12+C22+C28+C36+C50+C71++C77+C83+C94+C124</f>
        <v>116668155</v>
      </c>
      <c r="D5" s="41">
        <f>D6+D12+D22+D28+D36+D50+D71++D77+D83+D94+D124</f>
        <v>1000000</v>
      </c>
      <c r="E5" s="41">
        <f>E6+E12+E22+E28+E36+E50+E71++E77+E83+E94+E124</f>
        <v>0</v>
      </c>
      <c r="F5" s="41">
        <f>F6+F12+F22+F28+F36+F50+F71++F77+F83+F94+F124</f>
        <v>604024.1799999997</v>
      </c>
      <c r="G5" s="41">
        <f>G6+G12+G22+G28+G36+G50+G71++G77+G83+G94+G124</f>
        <v>-445571.36</v>
      </c>
      <c r="H5" s="41">
        <f>SUM(C5:G5)</f>
        <v>117826607.82000001</v>
      </c>
    </row>
    <row r="6" spans="1:9" ht="14.25" x14ac:dyDescent="0.2">
      <c r="A6" s="42" t="s">
        <v>70</v>
      </c>
      <c r="B6" s="40" t="s">
        <v>69</v>
      </c>
      <c r="C6" s="41">
        <f t="shared" ref="C6:G6" si="0">C7</f>
        <v>68766000</v>
      </c>
      <c r="D6" s="41">
        <f t="shared" si="0"/>
        <v>0</v>
      </c>
      <c r="E6" s="41">
        <f t="shared" si="0"/>
        <v>0</v>
      </c>
      <c r="F6" s="41">
        <f t="shared" si="0"/>
        <v>0</v>
      </c>
      <c r="G6" s="41">
        <f t="shared" si="0"/>
        <v>-831871</v>
      </c>
      <c r="H6" s="41">
        <f t="shared" ref="H6:H69" si="1">SUM(C6:G6)</f>
        <v>67934129</v>
      </c>
    </row>
    <row r="7" spans="1:9" ht="14.25" x14ac:dyDescent="0.2">
      <c r="A7" s="42" t="s">
        <v>68</v>
      </c>
      <c r="B7" s="40" t="s">
        <v>67</v>
      </c>
      <c r="C7" s="41">
        <f>C8+C9+C10+C11</f>
        <v>68766000</v>
      </c>
      <c r="D7" s="41">
        <f>D8+D9+D10+D11</f>
        <v>0</v>
      </c>
      <c r="E7" s="41">
        <f>E8+E9+E10+E11</f>
        <v>0</v>
      </c>
      <c r="F7" s="41">
        <f>F8+F9+F10+F11</f>
        <v>0</v>
      </c>
      <c r="G7" s="41">
        <f>G8+G9+G10+G11</f>
        <v>-831871</v>
      </c>
      <c r="H7" s="41">
        <f t="shared" si="1"/>
        <v>67934129</v>
      </c>
    </row>
    <row r="8" spans="1:9" ht="90" x14ac:dyDescent="0.25">
      <c r="A8" s="43" t="s">
        <v>66</v>
      </c>
      <c r="B8" s="44" t="s">
        <v>65</v>
      </c>
      <c r="C8" s="45">
        <v>67952000</v>
      </c>
      <c r="D8" s="45">
        <v>0</v>
      </c>
      <c r="E8" s="45">
        <v>0</v>
      </c>
      <c r="F8" s="45"/>
      <c r="G8" s="45">
        <v>-959964</v>
      </c>
      <c r="H8" s="45">
        <f t="shared" si="1"/>
        <v>66992036</v>
      </c>
    </row>
    <row r="9" spans="1:9" ht="120" x14ac:dyDescent="0.25">
      <c r="A9" s="43" t="s">
        <v>64</v>
      </c>
      <c r="B9" s="44" t="s">
        <v>63</v>
      </c>
      <c r="C9" s="45">
        <v>148000</v>
      </c>
      <c r="D9" s="45">
        <v>0</v>
      </c>
      <c r="E9" s="45">
        <v>0</v>
      </c>
      <c r="F9" s="45"/>
      <c r="G9" s="45">
        <v>-73500</v>
      </c>
      <c r="H9" s="45">
        <f t="shared" si="1"/>
        <v>74500</v>
      </c>
    </row>
    <row r="10" spans="1:9" ht="45" x14ac:dyDescent="0.25">
      <c r="A10" s="43" t="s">
        <v>62</v>
      </c>
      <c r="B10" s="44" t="s">
        <v>76</v>
      </c>
      <c r="C10" s="45">
        <v>613000</v>
      </c>
      <c r="D10" s="45">
        <v>0</v>
      </c>
      <c r="E10" s="45">
        <v>0</v>
      </c>
      <c r="F10" s="45"/>
      <c r="G10" s="45">
        <v>194500</v>
      </c>
      <c r="H10" s="45">
        <f t="shared" si="1"/>
        <v>807500</v>
      </c>
    </row>
    <row r="11" spans="1:9" ht="105" x14ac:dyDescent="0.25">
      <c r="A11" s="43" t="s">
        <v>61</v>
      </c>
      <c r="B11" s="44" t="s">
        <v>77</v>
      </c>
      <c r="C11" s="45">
        <v>53000</v>
      </c>
      <c r="D11" s="45">
        <v>0</v>
      </c>
      <c r="E11" s="45">
        <v>0</v>
      </c>
      <c r="F11" s="45"/>
      <c r="G11" s="45">
        <v>7093</v>
      </c>
      <c r="H11" s="45">
        <f t="shared" si="1"/>
        <v>60093</v>
      </c>
    </row>
    <row r="12" spans="1:9" ht="42.75" x14ac:dyDescent="0.2">
      <c r="A12" s="42" t="s">
        <v>78</v>
      </c>
      <c r="B12" s="46" t="s">
        <v>79</v>
      </c>
      <c r="C12" s="41">
        <f>C13</f>
        <v>2828000</v>
      </c>
      <c r="D12" s="41">
        <f>D13</f>
        <v>0</v>
      </c>
      <c r="E12" s="41">
        <f>E13</f>
        <v>0</v>
      </c>
      <c r="F12" s="41">
        <f>F13</f>
        <v>0</v>
      </c>
      <c r="G12" s="41">
        <f>G13</f>
        <v>0</v>
      </c>
      <c r="H12" s="41">
        <f t="shared" si="1"/>
        <v>2828000</v>
      </c>
    </row>
    <row r="13" spans="1:9" ht="30" x14ac:dyDescent="0.2">
      <c r="A13" s="43" t="s">
        <v>491</v>
      </c>
      <c r="B13" s="44" t="s">
        <v>492</v>
      </c>
      <c r="C13" s="41">
        <f>C14+C16+C18+C20</f>
        <v>2828000</v>
      </c>
      <c r="D13" s="41">
        <f>D14+D16+D18+D20</f>
        <v>0</v>
      </c>
      <c r="E13" s="41">
        <f>E14+E16+E18+E20</f>
        <v>0</v>
      </c>
      <c r="F13" s="41">
        <f>F14+F16+F18+F20</f>
        <v>0</v>
      </c>
      <c r="G13" s="41">
        <f>G14+G16+G18+G20</f>
        <v>0</v>
      </c>
      <c r="H13" s="41">
        <f t="shared" si="1"/>
        <v>2828000</v>
      </c>
    </row>
    <row r="14" spans="1:9" ht="90" x14ac:dyDescent="0.25">
      <c r="A14" s="43" t="s">
        <v>60</v>
      </c>
      <c r="B14" s="44" t="s">
        <v>59</v>
      </c>
      <c r="C14" s="45">
        <f>C15</f>
        <v>1296000</v>
      </c>
      <c r="D14" s="45">
        <f>D15</f>
        <v>0</v>
      </c>
      <c r="E14" s="45">
        <f>E15</f>
        <v>0</v>
      </c>
      <c r="F14" s="45">
        <f>F15</f>
        <v>0</v>
      </c>
      <c r="G14" s="45">
        <f>G15</f>
        <v>0</v>
      </c>
      <c r="H14" s="45">
        <f t="shared" si="1"/>
        <v>1296000</v>
      </c>
    </row>
    <row r="15" spans="1:9" ht="135" x14ac:dyDescent="0.25">
      <c r="A15" s="43" t="s">
        <v>277</v>
      </c>
      <c r="B15" s="44" t="s">
        <v>278</v>
      </c>
      <c r="C15" s="45">
        <v>1296000</v>
      </c>
      <c r="D15" s="45">
        <v>0</v>
      </c>
      <c r="E15" s="45">
        <v>0</v>
      </c>
      <c r="F15" s="45">
        <v>0</v>
      </c>
      <c r="G15" s="45">
        <v>0</v>
      </c>
      <c r="H15" s="45">
        <f t="shared" si="1"/>
        <v>1296000</v>
      </c>
    </row>
    <row r="16" spans="1:9" ht="105" x14ac:dyDescent="0.25">
      <c r="A16" s="43" t="s">
        <v>58</v>
      </c>
      <c r="B16" s="44" t="s">
        <v>57</v>
      </c>
      <c r="C16" s="45">
        <f>C17</f>
        <v>6000</v>
      </c>
      <c r="D16" s="45">
        <f>D17</f>
        <v>0</v>
      </c>
      <c r="E16" s="45">
        <f>E17</f>
        <v>0</v>
      </c>
      <c r="F16" s="45">
        <f>F17</f>
        <v>0</v>
      </c>
      <c r="G16" s="45">
        <f>G17</f>
        <v>0</v>
      </c>
      <c r="H16" s="45">
        <f t="shared" si="1"/>
        <v>6000</v>
      </c>
    </row>
    <row r="17" spans="1:8" ht="150" x14ac:dyDescent="0.25">
      <c r="A17" s="43" t="s">
        <v>279</v>
      </c>
      <c r="B17" s="44" t="s">
        <v>280</v>
      </c>
      <c r="C17" s="45">
        <v>6000</v>
      </c>
      <c r="D17" s="45">
        <v>0</v>
      </c>
      <c r="E17" s="45">
        <v>0</v>
      </c>
      <c r="F17" s="45">
        <v>0</v>
      </c>
      <c r="G17" s="45">
        <v>0</v>
      </c>
      <c r="H17" s="45">
        <f t="shared" si="1"/>
        <v>6000</v>
      </c>
    </row>
    <row r="18" spans="1:8" ht="90" x14ac:dyDescent="0.25">
      <c r="A18" s="43" t="s">
        <v>56</v>
      </c>
      <c r="B18" s="44" t="s">
        <v>55</v>
      </c>
      <c r="C18" s="45">
        <f>C19</f>
        <v>1693000</v>
      </c>
      <c r="D18" s="45">
        <f>D19</f>
        <v>0</v>
      </c>
      <c r="E18" s="45">
        <f>E19</f>
        <v>0</v>
      </c>
      <c r="F18" s="45">
        <f>F19</f>
        <v>0</v>
      </c>
      <c r="G18" s="45">
        <f>G19</f>
        <v>0</v>
      </c>
      <c r="H18" s="45">
        <f t="shared" si="1"/>
        <v>1693000</v>
      </c>
    </row>
    <row r="19" spans="1:8" ht="135" x14ac:dyDescent="0.25">
      <c r="A19" s="43" t="s">
        <v>281</v>
      </c>
      <c r="B19" s="44" t="s">
        <v>282</v>
      </c>
      <c r="C19" s="45">
        <v>1693000</v>
      </c>
      <c r="D19" s="45">
        <v>0</v>
      </c>
      <c r="E19" s="45">
        <v>0</v>
      </c>
      <c r="F19" s="45">
        <v>0</v>
      </c>
      <c r="G19" s="45">
        <v>0</v>
      </c>
      <c r="H19" s="45">
        <f t="shared" si="1"/>
        <v>1693000</v>
      </c>
    </row>
    <row r="20" spans="1:8" ht="90" x14ac:dyDescent="0.25">
      <c r="A20" s="43" t="s">
        <v>54</v>
      </c>
      <c r="B20" s="44" t="s">
        <v>53</v>
      </c>
      <c r="C20" s="45">
        <f>C21</f>
        <v>-167000</v>
      </c>
      <c r="D20" s="45">
        <f>D21</f>
        <v>0</v>
      </c>
      <c r="E20" s="45">
        <f>E21</f>
        <v>0</v>
      </c>
      <c r="F20" s="45">
        <f>F21</f>
        <v>0</v>
      </c>
      <c r="G20" s="45">
        <f>G21</f>
        <v>0</v>
      </c>
      <c r="H20" s="45">
        <f t="shared" si="1"/>
        <v>-167000</v>
      </c>
    </row>
    <row r="21" spans="1:8" ht="135" x14ac:dyDescent="0.25">
      <c r="A21" s="43" t="s">
        <v>283</v>
      </c>
      <c r="B21" s="44" t="s">
        <v>284</v>
      </c>
      <c r="C21" s="45">
        <v>-167000</v>
      </c>
      <c r="D21" s="45">
        <v>0</v>
      </c>
      <c r="E21" s="45">
        <v>0</v>
      </c>
      <c r="F21" s="45">
        <v>0</v>
      </c>
      <c r="G21" s="45">
        <v>0</v>
      </c>
      <c r="H21" s="45">
        <f t="shared" si="1"/>
        <v>-167000</v>
      </c>
    </row>
    <row r="22" spans="1:8" ht="14.25" x14ac:dyDescent="0.2">
      <c r="A22" s="42" t="s">
        <v>52</v>
      </c>
      <c r="B22" s="46" t="s">
        <v>51</v>
      </c>
      <c r="C22" s="41">
        <f>C23+C26</f>
        <v>3145000</v>
      </c>
      <c r="D22" s="41">
        <f>D23+D26</f>
        <v>0</v>
      </c>
      <c r="E22" s="41">
        <f>E23+E26</f>
        <v>0</v>
      </c>
      <c r="F22" s="41">
        <f>F23+F26</f>
        <v>0</v>
      </c>
      <c r="G22" s="41">
        <f>G23+G26</f>
        <v>267000</v>
      </c>
      <c r="H22" s="41">
        <f t="shared" si="1"/>
        <v>3412000</v>
      </c>
    </row>
    <row r="23" spans="1:8" ht="30" x14ac:dyDescent="0.25">
      <c r="A23" s="43" t="s">
        <v>80</v>
      </c>
      <c r="B23" s="44" t="s">
        <v>81</v>
      </c>
      <c r="C23" s="45">
        <f>C24+C25</f>
        <v>2792000</v>
      </c>
      <c r="D23" s="45">
        <f>D24+D25</f>
        <v>0</v>
      </c>
      <c r="E23" s="45">
        <f>E24+E25</f>
        <v>0</v>
      </c>
      <c r="F23" s="45">
        <f>F24+F25</f>
        <v>0</v>
      </c>
      <c r="G23" s="45">
        <f>G24+G25</f>
        <v>267000</v>
      </c>
      <c r="H23" s="45">
        <f t="shared" si="1"/>
        <v>3059000</v>
      </c>
    </row>
    <row r="24" spans="1:8" ht="30" x14ac:dyDescent="0.25">
      <c r="A24" s="47" t="s">
        <v>82</v>
      </c>
      <c r="B24" s="48" t="s">
        <v>81</v>
      </c>
      <c r="C24" s="49">
        <v>2792000</v>
      </c>
      <c r="D24" s="49">
        <v>0</v>
      </c>
      <c r="E24" s="49">
        <v>0</v>
      </c>
      <c r="F24" s="49"/>
      <c r="G24" s="49">
        <v>267000</v>
      </c>
      <c r="H24" s="49">
        <f t="shared" si="1"/>
        <v>3059000</v>
      </c>
    </row>
    <row r="25" spans="1:8" ht="45" x14ac:dyDescent="0.25">
      <c r="A25" s="47" t="s">
        <v>83</v>
      </c>
      <c r="B25" s="48" t="s">
        <v>84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f t="shared" si="1"/>
        <v>0</v>
      </c>
    </row>
    <row r="26" spans="1:8" ht="30" x14ac:dyDescent="0.25">
      <c r="A26" s="47" t="s">
        <v>246</v>
      </c>
      <c r="B26" s="44" t="s">
        <v>85</v>
      </c>
      <c r="C26" s="45">
        <f t="shared" ref="C26:G26" si="2">C27</f>
        <v>353000</v>
      </c>
      <c r="D26" s="45">
        <f t="shared" si="2"/>
        <v>0</v>
      </c>
      <c r="E26" s="45">
        <f t="shared" si="2"/>
        <v>0</v>
      </c>
      <c r="F26" s="45">
        <f t="shared" si="2"/>
        <v>0</v>
      </c>
      <c r="G26" s="45">
        <f t="shared" si="2"/>
        <v>0</v>
      </c>
      <c r="H26" s="45">
        <f t="shared" si="1"/>
        <v>353000</v>
      </c>
    </row>
    <row r="27" spans="1:8" ht="45" x14ac:dyDescent="0.25">
      <c r="A27" s="47" t="s">
        <v>247</v>
      </c>
      <c r="B27" s="48" t="s">
        <v>86</v>
      </c>
      <c r="C27" s="49">
        <v>353000</v>
      </c>
      <c r="D27" s="49">
        <v>0</v>
      </c>
      <c r="E27" s="49">
        <v>0</v>
      </c>
      <c r="F27" s="49">
        <v>0</v>
      </c>
      <c r="G27" s="49">
        <v>0</v>
      </c>
      <c r="H27" s="49">
        <f t="shared" si="1"/>
        <v>353000</v>
      </c>
    </row>
    <row r="28" spans="1:8" ht="14.25" x14ac:dyDescent="0.2">
      <c r="A28" s="42" t="s">
        <v>50</v>
      </c>
      <c r="B28" s="46" t="s">
        <v>49</v>
      </c>
      <c r="C28" s="41">
        <f>C29+C31</f>
        <v>27190273</v>
      </c>
      <c r="D28" s="41">
        <f>D29+D31</f>
        <v>0</v>
      </c>
      <c r="E28" s="41">
        <f>E29+E31</f>
        <v>0</v>
      </c>
      <c r="F28" s="41">
        <f>F29+F31</f>
        <v>6138002</v>
      </c>
      <c r="G28" s="41">
        <f>G29+G31</f>
        <v>0</v>
      </c>
      <c r="H28" s="41">
        <f t="shared" si="1"/>
        <v>33328275</v>
      </c>
    </row>
    <row r="29" spans="1:8" ht="15" x14ac:dyDescent="0.25">
      <c r="A29" s="43" t="s">
        <v>87</v>
      </c>
      <c r="B29" s="44" t="s">
        <v>88</v>
      </c>
      <c r="C29" s="45">
        <f t="shared" ref="C29:G29" si="3">C30</f>
        <v>7142000</v>
      </c>
      <c r="D29" s="45">
        <f t="shared" si="3"/>
        <v>0</v>
      </c>
      <c r="E29" s="45">
        <f t="shared" si="3"/>
        <v>0</v>
      </c>
      <c r="F29" s="45">
        <f t="shared" si="3"/>
        <v>0</v>
      </c>
      <c r="G29" s="45">
        <f t="shared" si="3"/>
        <v>0</v>
      </c>
      <c r="H29" s="45">
        <f t="shared" si="1"/>
        <v>7142000</v>
      </c>
    </row>
    <row r="30" spans="1:8" ht="60" x14ac:dyDescent="0.25">
      <c r="A30" s="47" t="s">
        <v>89</v>
      </c>
      <c r="B30" s="48" t="s">
        <v>90</v>
      </c>
      <c r="C30" s="49">
        <v>7142000</v>
      </c>
      <c r="D30" s="49">
        <v>0</v>
      </c>
      <c r="E30" s="49">
        <v>0</v>
      </c>
      <c r="F30" s="49">
        <v>0</v>
      </c>
      <c r="G30" s="49">
        <v>0</v>
      </c>
      <c r="H30" s="49">
        <f t="shared" si="1"/>
        <v>7142000</v>
      </c>
    </row>
    <row r="31" spans="1:8" ht="15" x14ac:dyDescent="0.25">
      <c r="A31" s="43" t="s">
        <v>91</v>
      </c>
      <c r="B31" s="44" t="s">
        <v>92</v>
      </c>
      <c r="C31" s="45">
        <f>C32+C34</f>
        <v>20048273</v>
      </c>
      <c r="D31" s="45">
        <f>D32+D34</f>
        <v>0</v>
      </c>
      <c r="E31" s="45">
        <f>E32+E34</f>
        <v>0</v>
      </c>
      <c r="F31" s="45">
        <f>F32+F34</f>
        <v>6138002</v>
      </c>
      <c r="G31" s="45">
        <f>G32+G34</f>
        <v>0</v>
      </c>
      <c r="H31" s="45">
        <f t="shared" si="1"/>
        <v>26186275</v>
      </c>
    </row>
    <row r="32" spans="1:8" ht="15" x14ac:dyDescent="0.25">
      <c r="A32" s="43" t="s">
        <v>93</v>
      </c>
      <c r="B32" s="44" t="s">
        <v>94</v>
      </c>
      <c r="C32" s="45">
        <f t="shared" ref="C32:G32" si="4">C33</f>
        <v>16501473</v>
      </c>
      <c r="D32" s="45">
        <f t="shared" si="4"/>
        <v>0</v>
      </c>
      <c r="E32" s="45">
        <f t="shared" si="4"/>
        <v>0</v>
      </c>
      <c r="F32" s="45">
        <f t="shared" si="4"/>
        <v>6138002</v>
      </c>
      <c r="G32" s="45">
        <f t="shared" si="4"/>
        <v>0</v>
      </c>
      <c r="H32" s="45">
        <f t="shared" si="1"/>
        <v>22639475</v>
      </c>
    </row>
    <row r="33" spans="1:8" ht="45" x14ac:dyDescent="0.25">
      <c r="A33" s="47" t="s">
        <v>95</v>
      </c>
      <c r="B33" s="48" t="s">
        <v>96</v>
      </c>
      <c r="C33" s="49">
        <v>16501473</v>
      </c>
      <c r="D33" s="49">
        <v>0</v>
      </c>
      <c r="E33" s="49">
        <v>0</v>
      </c>
      <c r="F33" s="49">
        <v>6138002</v>
      </c>
      <c r="G33" s="49"/>
      <c r="H33" s="49">
        <f t="shared" si="1"/>
        <v>22639475</v>
      </c>
    </row>
    <row r="34" spans="1:8" ht="15" x14ac:dyDescent="0.25">
      <c r="A34" s="43" t="s">
        <v>97</v>
      </c>
      <c r="B34" s="44" t="s">
        <v>98</v>
      </c>
      <c r="C34" s="45">
        <f t="shared" ref="C34:G34" si="5">C35</f>
        <v>3546800</v>
      </c>
      <c r="D34" s="45">
        <f t="shared" si="5"/>
        <v>0</v>
      </c>
      <c r="E34" s="45">
        <f t="shared" si="5"/>
        <v>0</v>
      </c>
      <c r="F34" s="45">
        <f t="shared" si="5"/>
        <v>0</v>
      </c>
      <c r="G34" s="45">
        <f t="shared" si="5"/>
        <v>0</v>
      </c>
      <c r="H34" s="45">
        <f t="shared" si="1"/>
        <v>3546800</v>
      </c>
    </row>
    <row r="35" spans="1:8" ht="45" x14ac:dyDescent="0.25">
      <c r="A35" s="47" t="s">
        <v>99</v>
      </c>
      <c r="B35" s="48" t="s">
        <v>100</v>
      </c>
      <c r="C35" s="49">
        <v>3546800</v>
      </c>
      <c r="D35" s="49">
        <v>0</v>
      </c>
      <c r="E35" s="49">
        <v>0</v>
      </c>
      <c r="F35" s="49">
        <v>0</v>
      </c>
      <c r="G35" s="49">
        <v>0</v>
      </c>
      <c r="H35" s="49">
        <f t="shared" si="1"/>
        <v>3546800</v>
      </c>
    </row>
    <row r="36" spans="1:8" ht="14.25" x14ac:dyDescent="0.2">
      <c r="A36" s="42" t="s">
        <v>48</v>
      </c>
      <c r="B36" s="46" t="s">
        <v>47</v>
      </c>
      <c r="C36" s="41">
        <f>C37+C39</f>
        <v>1497000</v>
      </c>
      <c r="D36" s="41">
        <f>D37+D39</f>
        <v>0</v>
      </c>
      <c r="E36" s="41">
        <f>E37+E39</f>
        <v>0</v>
      </c>
      <c r="F36" s="41">
        <f>F37+F39</f>
        <v>0</v>
      </c>
      <c r="G36" s="41">
        <f>G37+G39</f>
        <v>0</v>
      </c>
      <c r="H36" s="41">
        <f t="shared" si="1"/>
        <v>1497000</v>
      </c>
    </row>
    <row r="37" spans="1:8" ht="30" x14ac:dyDescent="0.25">
      <c r="A37" s="43" t="s">
        <v>101</v>
      </c>
      <c r="B37" s="44" t="s">
        <v>102</v>
      </c>
      <c r="C37" s="45">
        <f t="shared" ref="C37:G37" si="6">C38</f>
        <v>1492000</v>
      </c>
      <c r="D37" s="45">
        <f t="shared" si="6"/>
        <v>0</v>
      </c>
      <c r="E37" s="45">
        <f t="shared" si="6"/>
        <v>0</v>
      </c>
      <c r="F37" s="45">
        <f t="shared" si="6"/>
        <v>0</v>
      </c>
      <c r="G37" s="45">
        <f t="shared" si="6"/>
        <v>0</v>
      </c>
      <c r="H37" s="45">
        <f t="shared" si="1"/>
        <v>1492000</v>
      </c>
    </row>
    <row r="38" spans="1:8" ht="60" x14ac:dyDescent="0.25">
      <c r="A38" s="47" t="s">
        <v>103</v>
      </c>
      <c r="B38" s="48" t="s">
        <v>104</v>
      </c>
      <c r="C38" s="49">
        <v>1492000</v>
      </c>
      <c r="D38" s="49">
        <v>0</v>
      </c>
      <c r="E38" s="49">
        <v>0</v>
      </c>
      <c r="F38" s="49">
        <v>0</v>
      </c>
      <c r="G38" s="49">
        <v>0</v>
      </c>
      <c r="H38" s="49">
        <f t="shared" si="1"/>
        <v>1492000</v>
      </c>
    </row>
    <row r="39" spans="1:8" ht="45" x14ac:dyDescent="0.25">
      <c r="A39" s="43" t="s">
        <v>105</v>
      </c>
      <c r="B39" s="44" t="s">
        <v>46</v>
      </c>
      <c r="C39" s="45">
        <f t="shared" ref="C39:G39" si="7">C40</f>
        <v>5000</v>
      </c>
      <c r="D39" s="45">
        <f t="shared" si="7"/>
        <v>0</v>
      </c>
      <c r="E39" s="45">
        <f t="shared" si="7"/>
        <v>0</v>
      </c>
      <c r="F39" s="45">
        <f t="shared" si="7"/>
        <v>0</v>
      </c>
      <c r="G39" s="45">
        <f t="shared" si="7"/>
        <v>0</v>
      </c>
      <c r="H39" s="45">
        <f t="shared" si="1"/>
        <v>5000</v>
      </c>
    </row>
    <row r="40" spans="1:8" ht="30" x14ac:dyDescent="0.25">
      <c r="A40" s="47" t="s">
        <v>106</v>
      </c>
      <c r="B40" s="48" t="s">
        <v>107</v>
      </c>
      <c r="C40" s="49">
        <v>5000</v>
      </c>
      <c r="D40" s="49">
        <v>0</v>
      </c>
      <c r="E40" s="49">
        <v>0</v>
      </c>
      <c r="F40" s="49">
        <v>0</v>
      </c>
      <c r="G40" s="49">
        <v>0</v>
      </c>
      <c r="H40" s="49">
        <f t="shared" si="1"/>
        <v>5000</v>
      </c>
    </row>
    <row r="41" spans="1:8" ht="42.75" hidden="1" x14ac:dyDescent="0.25">
      <c r="A41" s="83" t="s">
        <v>108</v>
      </c>
      <c r="B41" s="84" t="s">
        <v>109</v>
      </c>
      <c r="C41" s="85" t="e">
        <f>SUM(#REF!)</f>
        <v>#REF!</v>
      </c>
      <c r="D41" s="85" t="e">
        <f>SUM(#REF!)</f>
        <v>#REF!</v>
      </c>
      <c r="E41" s="85" t="e">
        <f>SUM(#REF!)</f>
        <v>#REF!</v>
      </c>
      <c r="F41" s="85" t="e">
        <f>SUM(#REF!)</f>
        <v>#REF!</v>
      </c>
      <c r="G41" s="85" t="e">
        <f>SUM(#REF!)</f>
        <v>#REF!</v>
      </c>
      <c r="H41" s="85" t="e">
        <f t="shared" si="1"/>
        <v>#REF!</v>
      </c>
    </row>
    <row r="42" spans="1:8" ht="15" hidden="1" x14ac:dyDescent="0.25">
      <c r="A42" s="86" t="s">
        <v>110</v>
      </c>
      <c r="B42" s="87" t="s">
        <v>111</v>
      </c>
      <c r="C42" s="85" t="e">
        <f>SUM(#REF!)</f>
        <v>#REF!</v>
      </c>
      <c r="D42" s="85" t="e">
        <f>SUM(#REF!)</f>
        <v>#REF!</v>
      </c>
      <c r="E42" s="85" t="e">
        <f>SUM(#REF!)</f>
        <v>#REF!</v>
      </c>
      <c r="F42" s="85" t="e">
        <f>SUM(#REF!)</f>
        <v>#REF!</v>
      </c>
      <c r="G42" s="85" t="e">
        <f>SUM(#REF!)</f>
        <v>#REF!</v>
      </c>
      <c r="H42" s="85" t="e">
        <f t="shared" si="1"/>
        <v>#REF!</v>
      </c>
    </row>
    <row r="43" spans="1:8" ht="30" hidden="1" x14ac:dyDescent="0.25">
      <c r="A43" s="86" t="s">
        <v>112</v>
      </c>
      <c r="B43" s="87" t="s">
        <v>113</v>
      </c>
      <c r="C43" s="85" t="e">
        <f>SUM(#REF!)</f>
        <v>#REF!</v>
      </c>
      <c r="D43" s="85" t="e">
        <f>SUM(#REF!)</f>
        <v>#REF!</v>
      </c>
      <c r="E43" s="85" t="e">
        <f>SUM(#REF!)</f>
        <v>#REF!</v>
      </c>
      <c r="F43" s="85" t="e">
        <f>SUM(#REF!)</f>
        <v>#REF!</v>
      </c>
      <c r="G43" s="85" t="e">
        <f>SUM(#REF!)</f>
        <v>#REF!</v>
      </c>
      <c r="H43" s="85" t="e">
        <f t="shared" si="1"/>
        <v>#REF!</v>
      </c>
    </row>
    <row r="44" spans="1:8" ht="45" hidden="1" x14ac:dyDescent="0.25">
      <c r="A44" s="88" t="s">
        <v>114</v>
      </c>
      <c r="B44" s="89" t="s">
        <v>115</v>
      </c>
      <c r="C44" s="85" t="e">
        <f>SUM(#REF!)</f>
        <v>#REF!</v>
      </c>
      <c r="D44" s="85" t="e">
        <f>SUM(#REF!)</f>
        <v>#REF!</v>
      </c>
      <c r="E44" s="85" t="e">
        <f>SUM(#REF!)</f>
        <v>#REF!</v>
      </c>
      <c r="F44" s="85" t="e">
        <f>SUM(#REF!)</f>
        <v>#REF!</v>
      </c>
      <c r="G44" s="85" t="e">
        <f>SUM(#REF!)</f>
        <v>#REF!</v>
      </c>
      <c r="H44" s="85" t="e">
        <f t="shared" si="1"/>
        <v>#REF!</v>
      </c>
    </row>
    <row r="45" spans="1:8" ht="30" hidden="1" x14ac:dyDescent="0.25">
      <c r="A45" s="86" t="s">
        <v>116</v>
      </c>
      <c r="B45" s="87" t="s">
        <v>117</v>
      </c>
      <c r="C45" s="85" t="e">
        <f>SUM(#REF!)</f>
        <v>#REF!</v>
      </c>
      <c r="D45" s="85" t="e">
        <f>SUM(#REF!)</f>
        <v>#REF!</v>
      </c>
      <c r="E45" s="85" t="e">
        <f>SUM(#REF!)</f>
        <v>#REF!</v>
      </c>
      <c r="F45" s="85" t="e">
        <f>SUM(#REF!)</f>
        <v>#REF!</v>
      </c>
      <c r="G45" s="85" t="e">
        <f>SUM(#REF!)</f>
        <v>#REF!</v>
      </c>
      <c r="H45" s="85" t="e">
        <f t="shared" si="1"/>
        <v>#REF!</v>
      </c>
    </row>
    <row r="46" spans="1:8" ht="15" hidden="1" x14ac:dyDescent="0.25">
      <c r="A46" s="88" t="s">
        <v>118</v>
      </c>
      <c r="B46" s="89" t="s">
        <v>119</v>
      </c>
      <c r="C46" s="85" t="e">
        <f>SUM(#REF!)</f>
        <v>#REF!</v>
      </c>
      <c r="D46" s="85" t="e">
        <f>SUM(#REF!)</f>
        <v>#REF!</v>
      </c>
      <c r="E46" s="85" t="e">
        <f>SUM(#REF!)</f>
        <v>#REF!</v>
      </c>
      <c r="F46" s="85" t="e">
        <f>SUM(#REF!)</f>
        <v>#REF!</v>
      </c>
      <c r="G46" s="85" t="e">
        <f>SUM(#REF!)</f>
        <v>#REF!</v>
      </c>
      <c r="H46" s="85" t="e">
        <f t="shared" si="1"/>
        <v>#REF!</v>
      </c>
    </row>
    <row r="47" spans="1:8" ht="30" hidden="1" x14ac:dyDescent="0.25">
      <c r="A47" s="88" t="s">
        <v>167</v>
      </c>
      <c r="B47" s="87" t="s">
        <v>168</v>
      </c>
      <c r="C47" s="85" t="e">
        <f>SUM(#REF!)</f>
        <v>#REF!</v>
      </c>
      <c r="D47" s="85" t="e">
        <f>SUM(#REF!)</f>
        <v>#REF!</v>
      </c>
      <c r="E47" s="85" t="e">
        <f>SUM(#REF!)</f>
        <v>#REF!</v>
      </c>
      <c r="F47" s="85" t="e">
        <f>SUM(#REF!)</f>
        <v>#REF!</v>
      </c>
      <c r="G47" s="85" t="e">
        <f>SUM(#REF!)</f>
        <v>#REF!</v>
      </c>
      <c r="H47" s="85" t="e">
        <f t="shared" si="1"/>
        <v>#REF!</v>
      </c>
    </row>
    <row r="48" spans="1:8" ht="45" hidden="1" x14ac:dyDescent="0.25">
      <c r="A48" s="88" t="s">
        <v>169</v>
      </c>
      <c r="B48" s="87" t="s">
        <v>170</v>
      </c>
      <c r="C48" s="85" t="e">
        <f>SUM(#REF!)</f>
        <v>#REF!</v>
      </c>
      <c r="D48" s="85" t="e">
        <f>SUM(#REF!)</f>
        <v>#REF!</v>
      </c>
      <c r="E48" s="85" t="e">
        <f>SUM(#REF!)</f>
        <v>#REF!</v>
      </c>
      <c r="F48" s="85" t="e">
        <f>SUM(#REF!)</f>
        <v>#REF!</v>
      </c>
      <c r="G48" s="85" t="e">
        <f>SUM(#REF!)</f>
        <v>#REF!</v>
      </c>
      <c r="H48" s="85" t="e">
        <f t="shared" si="1"/>
        <v>#REF!</v>
      </c>
    </row>
    <row r="49" spans="1:8" ht="75" hidden="1" x14ac:dyDescent="0.25">
      <c r="A49" s="88" t="s">
        <v>171</v>
      </c>
      <c r="B49" s="89" t="s">
        <v>172</v>
      </c>
      <c r="C49" s="85">
        <v>0</v>
      </c>
      <c r="D49" s="85" t="e">
        <f>SUM(#REF!)</f>
        <v>#REF!</v>
      </c>
      <c r="E49" s="85" t="e">
        <f>SUM(#REF!)</f>
        <v>#REF!</v>
      </c>
      <c r="F49" s="85" t="e">
        <f>SUM(#REF!)</f>
        <v>#REF!</v>
      </c>
      <c r="G49" s="85" t="e">
        <f>SUM(#REF!)</f>
        <v>#REF!</v>
      </c>
      <c r="H49" s="85" t="e">
        <f t="shared" si="1"/>
        <v>#REF!</v>
      </c>
    </row>
    <row r="50" spans="1:8" ht="55.5" customHeight="1" x14ac:dyDescent="0.2">
      <c r="A50" s="42" t="s">
        <v>45</v>
      </c>
      <c r="B50" s="46" t="s">
        <v>120</v>
      </c>
      <c r="C50" s="41">
        <f>C51+C53+C65+C68</f>
        <v>3383410</v>
      </c>
      <c r="D50" s="41">
        <f>D51+D53+D65+D68</f>
        <v>1000000</v>
      </c>
      <c r="E50" s="41">
        <f>E51+E53+E65+E68</f>
        <v>599816</v>
      </c>
      <c r="F50" s="41">
        <f>F51+F53+F65+F68</f>
        <v>684279.18</v>
      </c>
      <c r="G50" s="41">
        <f>G51+G53+G65+G68+G62</f>
        <v>-327421.12</v>
      </c>
      <c r="H50" s="41">
        <f t="shared" si="1"/>
        <v>5340084.0599999996</v>
      </c>
    </row>
    <row r="51" spans="1:8" ht="90" x14ac:dyDescent="0.25">
      <c r="A51" s="43" t="s">
        <v>44</v>
      </c>
      <c r="B51" s="44" t="s">
        <v>43</v>
      </c>
      <c r="C51" s="45">
        <f t="shared" ref="C51:G51" si="8">C52</f>
        <v>2720</v>
      </c>
      <c r="D51" s="45">
        <f t="shared" si="8"/>
        <v>0</v>
      </c>
      <c r="E51" s="45">
        <f t="shared" si="8"/>
        <v>0</v>
      </c>
      <c r="F51" s="45">
        <f t="shared" si="8"/>
        <v>0</v>
      </c>
      <c r="G51" s="45">
        <f t="shared" si="8"/>
        <v>55</v>
      </c>
      <c r="H51" s="45">
        <f t="shared" si="1"/>
        <v>2775</v>
      </c>
    </row>
    <row r="52" spans="1:8" ht="60" x14ac:dyDescent="0.25">
      <c r="A52" s="47" t="s">
        <v>121</v>
      </c>
      <c r="B52" s="48" t="s">
        <v>122</v>
      </c>
      <c r="C52" s="49">
        <v>2720</v>
      </c>
      <c r="D52" s="49">
        <v>0</v>
      </c>
      <c r="E52" s="49">
        <v>0</v>
      </c>
      <c r="F52" s="49">
        <v>0</v>
      </c>
      <c r="G52" s="49">
        <v>55</v>
      </c>
      <c r="H52" s="49">
        <f t="shared" si="1"/>
        <v>2775</v>
      </c>
    </row>
    <row r="53" spans="1:8" ht="90" x14ac:dyDescent="0.25">
      <c r="A53" s="43" t="s">
        <v>42</v>
      </c>
      <c r="B53" s="44" t="s">
        <v>41</v>
      </c>
      <c r="C53" s="45">
        <f>C54+C56+C58+C60</f>
        <v>3358651</v>
      </c>
      <c r="D53" s="45">
        <f>D54+D56+D58+D60</f>
        <v>1000000</v>
      </c>
      <c r="E53" s="45">
        <f>E54+E56+E58+E60</f>
        <v>0</v>
      </c>
      <c r="F53" s="45">
        <f>F54+F56+F58+F60</f>
        <v>684279.18</v>
      </c>
      <c r="G53" s="45">
        <f>G54+G56+G58+G60</f>
        <v>-5458.5</v>
      </c>
      <c r="H53" s="45">
        <f t="shared" si="1"/>
        <v>5037471.68</v>
      </c>
    </row>
    <row r="54" spans="1:8" ht="75" x14ac:dyDescent="0.25">
      <c r="A54" s="43" t="s">
        <v>123</v>
      </c>
      <c r="B54" s="44" t="s">
        <v>124</v>
      </c>
      <c r="C54" s="45">
        <f t="shared" ref="C54:G54" si="9">C55</f>
        <v>1782613</v>
      </c>
      <c r="D54" s="45">
        <f t="shared" si="9"/>
        <v>1000000</v>
      </c>
      <c r="E54" s="45">
        <f t="shared" si="9"/>
        <v>0</v>
      </c>
      <c r="F54" s="45">
        <f t="shared" si="9"/>
        <v>684279.18</v>
      </c>
      <c r="G54" s="45">
        <f t="shared" si="9"/>
        <v>177206.82</v>
      </c>
      <c r="H54" s="45">
        <f t="shared" si="1"/>
        <v>3644099</v>
      </c>
    </row>
    <row r="55" spans="1:8" ht="90" x14ac:dyDescent="0.25">
      <c r="A55" s="47" t="s">
        <v>125</v>
      </c>
      <c r="B55" s="48" t="s">
        <v>126</v>
      </c>
      <c r="C55" s="49">
        <v>1782613</v>
      </c>
      <c r="D55" s="49">
        <v>1000000</v>
      </c>
      <c r="E55" s="49"/>
      <c r="F55" s="49">
        <v>684279.18</v>
      </c>
      <c r="G55" s="49">
        <v>177206.82</v>
      </c>
      <c r="H55" s="49">
        <f t="shared" si="1"/>
        <v>3644099</v>
      </c>
    </row>
    <row r="56" spans="1:8" ht="90" x14ac:dyDescent="0.25">
      <c r="A56" s="43" t="s">
        <v>40</v>
      </c>
      <c r="B56" s="44" t="s">
        <v>39</v>
      </c>
      <c r="C56" s="45">
        <f t="shared" ref="C56:G56" si="10">C57</f>
        <v>233914</v>
      </c>
      <c r="D56" s="45">
        <f t="shared" si="10"/>
        <v>0</v>
      </c>
      <c r="E56" s="45">
        <f t="shared" si="10"/>
        <v>0</v>
      </c>
      <c r="F56" s="45">
        <f t="shared" si="10"/>
        <v>0</v>
      </c>
      <c r="G56" s="45">
        <f t="shared" si="10"/>
        <v>0</v>
      </c>
      <c r="H56" s="45">
        <f t="shared" si="1"/>
        <v>233914</v>
      </c>
    </row>
    <row r="57" spans="1:8" ht="90" x14ac:dyDescent="0.25">
      <c r="A57" s="47" t="s">
        <v>127</v>
      </c>
      <c r="B57" s="48" t="s">
        <v>128</v>
      </c>
      <c r="C57" s="49">
        <v>233914</v>
      </c>
      <c r="D57" s="49">
        <v>0</v>
      </c>
      <c r="E57" s="49">
        <v>0</v>
      </c>
      <c r="F57" s="49">
        <v>0</v>
      </c>
      <c r="G57" s="49">
        <v>0</v>
      </c>
      <c r="H57" s="49">
        <f t="shared" si="1"/>
        <v>233914</v>
      </c>
    </row>
    <row r="58" spans="1:8" ht="90" x14ac:dyDescent="0.25">
      <c r="A58" s="43" t="s">
        <v>38</v>
      </c>
      <c r="B58" s="44" t="s">
        <v>37</v>
      </c>
      <c r="C58" s="45">
        <f t="shared" ref="C58:G58" si="11">C59</f>
        <v>0</v>
      </c>
      <c r="D58" s="45">
        <f t="shared" si="11"/>
        <v>0</v>
      </c>
      <c r="E58" s="45">
        <f t="shared" si="11"/>
        <v>0</v>
      </c>
      <c r="F58" s="45">
        <f t="shared" si="11"/>
        <v>0</v>
      </c>
      <c r="G58" s="45">
        <f t="shared" si="11"/>
        <v>35662.68</v>
      </c>
      <c r="H58" s="45">
        <f t="shared" si="1"/>
        <v>35662.68</v>
      </c>
    </row>
    <row r="59" spans="1:8" ht="90" x14ac:dyDescent="0.25">
      <c r="A59" s="47" t="s">
        <v>129</v>
      </c>
      <c r="B59" s="48" t="s">
        <v>130</v>
      </c>
      <c r="C59" s="49">
        <v>0</v>
      </c>
      <c r="D59" s="49">
        <v>0</v>
      </c>
      <c r="E59" s="49">
        <v>0</v>
      </c>
      <c r="F59" s="49"/>
      <c r="G59" s="49">
        <v>35662.68</v>
      </c>
      <c r="H59" s="49">
        <f t="shared" si="1"/>
        <v>35662.68</v>
      </c>
    </row>
    <row r="60" spans="1:8" ht="45" x14ac:dyDescent="0.25">
      <c r="A60" s="43" t="s">
        <v>131</v>
      </c>
      <c r="B60" s="44" t="s">
        <v>36</v>
      </c>
      <c r="C60" s="45">
        <f t="shared" ref="C60:G60" si="12">C61</f>
        <v>1342124</v>
      </c>
      <c r="D60" s="45">
        <f t="shared" si="12"/>
        <v>0</v>
      </c>
      <c r="E60" s="45">
        <f t="shared" si="12"/>
        <v>0</v>
      </c>
      <c r="F60" s="45">
        <f t="shared" si="12"/>
        <v>0</v>
      </c>
      <c r="G60" s="45">
        <f t="shared" si="12"/>
        <v>-218328</v>
      </c>
      <c r="H60" s="45">
        <f t="shared" si="1"/>
        <v>1123796</v>
      </c>
    </row>
    <row r="61" spans="1:8" ht="45" x14ac:dyDescent="0.25">
      <c r="A61" s="47" t="s">
        <v>132</v>
      </c>
      <c r="B61" s="48" t="s">
        <v>133</v>
      </c>
      <c r="C61" s="49">
        <v>1342124</v>
      </c>
      <c r="D61" s="49">
        <v>0</v>
      </c>
      <c r="E61" s="49">
        <v>0</v>
      </c>
      <c r="F61" s="49">
        <v>0</v>
      </c>
      <c r="G61" s="49">
        <v>-218328</v>
      </c>
      <c r="H61" s="49">
        <f t="shared" si="1"/>
        <v>1123796</v>
      </c>
    </row>
    <row r="62" spans="1:8" ht="60" x14ac:dyDescent="0.25">
      <c r="A62" s="51" t="s">
        <v>248</v>
      </c>
      <c r="B62" s="44" t="s">
        <v>249</v>
      </c>
      <c r="C62" s="45">
        <f t="shared" ref="C62:G63" si="13">C63</f>
        <v>0</v>
      </c>
      <c r="D62" s="45">
        <f t="shared" si="13"/>
        <v>0</v>
      </c>
      <c r="E62" s="45">
        <f t="shared" si="13"/>
        <v>0</v>
      </c>
      <c r="F62" s="45">
        <f t="shared" si="13"/>
        <v>0</v>
      </c>
      <c r="G62" s="45">
        <f t="shared" si="13"/>
        <v>37.380000000000003</v>
      </c>
      <c r="H62" s="45">
        <f t="shared" si="1"/>
        <v>37.380000000000003</v>
      </c>
    </row>
    <row r="63" spans="1:8" ht="60" x14ac:dyDescent="0.25">
      <c r="A63" s="51" t="s">
        <v>250</v>
      </c>
      <c r="B63" s="44" t="s">
        <v>251</v>
      </c>
      <c r="C63" s="45">
        <f t="shared" si="13"/>
        <v>0</v>
      </c>
      <c r="D63" s="45">
        <f t="shared" si="13"/>
        <v>0</v>
      </c>
      <c r="E63" s="45">
        <f t="shared" si="13"/>
        <v>0</v>
      </c>
      <c r="F63" s="45">
        <f t="shared" si="13"/>
        <v>0</v>
      </c>
      <c r="G63" s="45">
        <f t="shared" si="13"/>
        <v>37.380000000000003</v>
      </c>
      <c r="H63" s="45">
        <f t="shared" si="1"/>
        <v>37.380000000000003</v>
      </c>
    </row>
    <row r="64" spans="1:8" ht="150" x14ac:dyDescent="0.25">
      <c r="A64" s="52" t="s">
        <v>252</v>
      </c>
      <c r="B64" s="48" t="s">
        <v>253</v>
      </c>
      <c r="C64" s="49">
        <v>0</v>
      </c>
      <c r="D64" s="49">
        <v>0</v>
      </c>
      <c r="E64" s="49">
        <v>0</v>
      </c>
      <c r="F64" s="49">
        <v>0</v>
      </c>
      <c r="G64" s="49">
        <v>37.380000000000003</v>
      </c>
      <c r="H64" s="49">
        <f t="shared" si="1"/>
        <v>37.380000000000003</v>
      </c>
    </row>
    <row r="65" spans="1:8" ht="30" x14ac:dyDescent="0.25">
      <c r="A65" s="43" t="s">
        <v>35</v>
      </c>
      <c r="B65" s="44" t="s">
        <v>34</v>
      </c>
      <c r="C65" s="45">
        <f t="shared" ref="C65:G66" si="14">C66</f>
        <v>3000</v>
      </c>
      <c r="D65" s="45">
        <f t="shared" si="14"/>
        <v>0</v>
      </c>
      <c r="E65" s="45">
        <f t="shared" si="14"/>
        <v>0</v>
      </c>
      <c r="F65" s="45">
        <f t="shared" si="14"/>
        <v>0</v>
      </c>
      <c r="G65" s="45">
        <f t="shared" si="14"/>
        <v>0</v>
      </c>
      <c r="H65" s="45">
        <f t="shared" si="1"/>
        <v>3000</v>
      </c>
    </row>
    <row r="66" spans="1:8" ht="60" x14ac:dyDescent="0.25">
      <c r="A66" s="43" t="s">
        <v>33</v>
      </c>
      <c r="B66" s="44" t="s">
        <v>32</v>
      </c>
      <c r="C66" s="45">
        <f t="shared" si="14"/>
        <v>3000</v>
      </c>
      <c r="D66" s="45">
        <f t="shared" si="14"/>
        <v>0</v>
      </c>
      <c r="E66" s="45">
        <f t="shared" si="14"/>
        <v>0</v>
      </c>
      <c r="F66" s="45">
        <f t="shared" si="14"/>
        <v>0</v>
      </c>
      <c r="G66" s="45">
        <f t="shared" si="14"/>
        <v>0</v>
      </c>
      <c r="H66" s="45">
        <f t="shared" si="1"/>
        <v>3000</v>
      </c>
    </row>
    <row r="67" spans="1:8" ht="60" x14ac:dyDescent="0.25">
      <c r="A67" s="47" t="s">
        <v>134</v>
      </c>
      <c r="B67" s="48" t="s">
        <v>135</v>
      </c>
      <c r="C67" s="49">
        <v>3000</v>
      </c>
      <c r="D67" s="49">
        <v>0</v>
      </c>
      <c r="E67" s="49">
        <v>0</v>
      </c>
      <c r="F67" s="49">
        <v>0</v>
      </c>
      <c r="G67" s="49">
        <v>0</v>
      </c>
      <c r="H67" s="49">
        <f t="shared" si="1"/>
        <v>3000</v>
      </c>
    </row>
    <row r="68" spans="1:8" ht="90" x14ac:dyDescent="0.25">
      <c r="A68" s="43" t="s">
        <v>31</v>
      </c>
      <c r="B68" s="44" t="s">
        <v>30</v>
      </c>
      <c r="C68" s="45">
        <f t="shared" ref="C68:G69" si="15">C69</f>
        <v>19039</v>
      </c>
      <c r="D68" s="45">
        <f t="shared" si="15"/>
        <v>0</v>
      </c>
      <c r="E68" s="45">
        <f t="shared" si="15"/>
        <v>599816</v>
      </c>
      <c r="F68" s="45">
        <f t="shared" si="15"/>
        <v>0</v>
      </c>
      <c r="G68" s="45">
        <f t="shared" si="15"/>
        <v>-322055</v>
      </c>
      <c r="H68" s="45">
        <f t="shared" si="1"/>
        <v>296800</v>
      </c>
    </row>
    <row r="69" spans="1:8" ht="90" x14ac:dyDescent="0.25">
      <c r="A69" s="43" t="s">
        <v>29</v>
      </c>
      <c r="B69" s="44" t="s">
        <v>28</v>
      </c>
      <c r="C69" s="45">
        <f t="shared" si="15"/>
        <v>19039</v>
      </c>
      <c r="D69" s="45">
        <f t="shared" si="15"/>
        <v>0</v>
      </c>
      <c r="E69" s="45">
        <f t="shared" si="15"/>
        <v>599816</v>
      </c>
      <c r="F69" s="45">
        <f t="shared" si="15"/>
        <v>0</v>
      </c>
      <c r="G69" s="45">
        <f t="shared" si="15"/>
        <v>-322055</v>
      </c>
      <c r="H69" s="45">
        <f t="shared" si="1"/>
        <v>296800</v>
      </c>
    </row>
    <row r="70" spans="1:8" ht="90" x14ac:dyDescent="0.25">
      <c r="A70" s="43" t="s">
        <v>136</v>
      </c>
      <c r="B70" s="48" t="s">
        <v>137</v>
      </c>
      <c r="C70" s="49">
        <v>19039</v>
      </c>
      <c r="D70" s="49">
        <v>0</v>
      </c>
      <c r="E70" s="49">
        <v>599816</v>
      </c>
      <c r="F70" s="49">
        <v>0</v>
      </c>
      <c r="G70" s="49">
        <v>-322055</v>
      </c>
      <c r="H70" s="49">
        <f t="shared" ref="H70:H133" si="16">SUM(C70:G70)</f>
        <v>296800</v>
      </c>
    </row>
    <row r="71" spans="1:8" ht="28.5" x14ac:dyDescent="0.2">
      <c r="A71" s="42" t="s">
        <v>27</v>
      </c>
      <c r="B71" s="46" t="s">
        <v>26</v>
      </c>
      <c r="C71" s="41">
        <f t="shared" ref="C71:G71" si="17">C72</f>
        <v>128000</v>
      </c>
      <c r="D71" s="41">
        <f t="shared" si="17"/>
        <v>0</v>
      </c>
      <c r="E71" s="41">
        <f t="shared" si="17"/>
        <v>0</v>
      </c>
      <c r="F71" s="41">
        <f t="shared" si="17"/>
        <v>0</v>
      </c>
      <c r="G71" s="41">
        <f t="shared" si="17"/>
        <v>-73848.240000000005</v>
      </c>
      <c r="H71" s="41">
        <f t="shared" si="16"/>
        <v>54151.759999999995</v>
      </c>
    </row>
    <row r="72" spans="1:8" ht="15" x14ac:dyDescent="0.25">
      <c r="A72" s="43" t="s">
        <v>25</v>
      </c>
      <c r="B72" s="44" t="s">
        <v>24</v>
      </c>
      <c r="C72" s="45">
        <f>C73+C74+C75</f>
        <v>128000</v>
      </c>
      <c r="D72" s="45">
        <f>D73+D74+D75</f>
        <v>0</v>
      </c>
      <c r="E72" s="45">
        <f>E73+E74+E75</f>
        <v>0</v>
      </c>
      <c r="F72" s="45">
        <f>F73+F74+F75</f>
        <v>0</v>
      </c>
      <c r="G72" s="45">
        <f>G73+G74+G75</f>
        <v>-73848.240000000005</v>
      </c>
      <c r="H72" s="45">
        <f t="shared" si="16"/>
        <v>54151.759999999995</v>
      </c>
    </row>
    <row r="73" spans="1:8" ht="30" x14ac:dyDescent="0.25">
      <c r="A73" s="43" t="s">
        <v>23</v>
      </c>
      <c r="B73" s="44" t="s">
        <v>138</v>
      </c>
      <c r="C73" s="45">
        <v>42000</v>
      </c>
      <c r="D73" s="45">
        <v>0</v>
      </c>
      <c r="E73" s="45">
        <v>0</v>
      </c>
      <c r="F73" s="45">
        <v>0</v>
      </c>
      <c r="G73" s="45">
        <v>-27696.240000000002</v>
      </c>
      <c r="H73" s="45">
        <f t="shared" si="16"/>
        <v>14303.759999999998</v>
      </c>
    </row>
    <row r="74" spans="1:8" ht="30" x14ac:dyDescent="0.25">
      <c r="A74" s="43" t="s">
        <v>22</v>
      </c>
      <c r="B74" s="44" t="s">
        <v>21</v>
      </c>
      <c r="C74" s="45">
        <v>38000</v>
      </c>
      <c r="D74" s="45">
        <v>0</v>
      </c>
      <c r="E74" s="45">
        <v>0</v>
      </c>
      <c r="F74" s="45">
        <v>0</v>
      </c>
      <c r="G74" s="45">
        <v>-13632</v>
      </c>
      <c r="H74" s="45">
        <f t="shared" si="16"/>
        <v>24368</v>
      </c>
    </row>
    <row r="75" spans="1:8" ht="30" x14ac:dyDescent="0.25">
      <c r="A75" s="43" t="s">
        <v>20</v>
      </c>
      <c r="B75" s="44" t="s">
        <v>19</v>
      </c>
      <c r="C75" s="45">
        <f>C76</f>
        <v>48000</v>
      </c>
      <c r="D75" s="45">
        <f>D76</f>
        <v>0</v>
      </c>
      <c r="E75" s="45">
        <f>E76</f>
        <v>0</v>
      </c>
      <c r="F75" s="45">
        <f>F76</f>
        <v>0</v>
      </c>
      <c r="G75" s="45">
        <f>G76</f>
        <v>-32520</v>
      </c>
      <c r="H75" s="45">
        <f t="shared" si="16"/>
        <v>15480</v>
      </c>
    </row>
    <row r="76" spans="1:8" ht="15" x14ac:dyDescent="0.25">
      <c r="A76" s="47" t="s">
        <v>272</v>
      </c>
      <c r="B76" s="48" t="s">
        <v>285</v>
      </c>
      <c r="C76" s="49">
        <v>48000</v>
      </c>
      <c r="D76" s="49">
        <v>0</v>
      </c>
      <c r="E76" s="49">
        <v>0</v>
      </c>
      <c r="F76" s="49">
        <v>0</v>
      </c>
      <c r="G76" s="49">
        <v>-32520</v>
      </c>
      <c r="H76" s="49">
        <f t="shared" si="16"/>
        <v>15480</v>
      </c>
    </row>
    <row r="77" spans="1:8" ht="42.75" x14ac:dyDescent="0.2">
      <c r="A77" s="42" t="s">
        <v>18</v>
      </c>
      <c r="B77" s="46" t="s">
        <v>17</v>
      </c>
      <c r="C77" s="41">
        <f t="shared" ref="C77:G77" si="18">C78</f>
        <v>12637</v>
      </c>
      <c r="D77" s="41">
        <f t="shared" si="18"/>
        <v>0</v>
      </c>
      <c r="E77" s="41">
        <f t="shared" si="18"/>
        <v>0</v>
      </c>
      <c r="F77" s="41">
        <f t="shared" si="18"/>
        <v>1595908</v>
      </c>
      <c r="G77" s="41">
        <f t="shared" si="18"/>
        <v>30000</v>
      </c>
      <c r="H77" s="41">
        <f t="shared" si="16"/>
        <v>1638545</v>
      </c>
    </row>
    <row r="78" spans="1:8" ht="15" x14ac:dyDescent="0.25">
      <c r="A78" s="43" t="s">
        <v>16</v>
      </c>
      <c r="B78" s="44" t="s">
        <v>15</v>
      </c>
      <c r="C78" s="45">
        <f>C79+C81</f>
        <v>12637</v>
      </c>
      <c r="D78" s="45">
        <f>D79+D81</f>
        <v>0</v>
      </c>
      <c r="E78" s="45">
        <f>E79+E81</f>
        <v>0</v>
      </c>
      <c r="F78" s="45">
        <f>F79+F81</f>
        <v>1595908</v>
      </c>
      <c r="G78" s="45">
        <f>G79+G81</f>
        <v>30000</v>
      </c>
      <c r="H78" s="45">
        <f t="shared" si="16"/>
        <v>1638545</v>
      </c>
    </row>
    <row r="79" spans="1:8" ht="45" x14ac:dyDescent="0.25">
      <c r="A79" s="51" t="s">
        <v>254</v>
      </c>
      <c r="B79" s="44" t="s">
        <v>255</v>
      </c>
      <c r="C79" s="45">
        <f t="shared" ref="C79:G79" si="19">C80</f>
        <v>7659</v>
      </c>
      <c r="D79" s="45">
        <f t="shared" si="19"/>
        <v>0</v>
      </c>
      <c r="E79" s="45">
        <f t="shared" si="19"/>
        <v>0</v>
      </c>
      <c r="F79" s="45">
        <f t="shared" si="19"/>
        <v>5908</v>
      </c>
      <c r="G79" s="45">
        <f t="shared" si="19"/>
        <v>0</v>
      </c>
      <c r="H79" s="45">
        <f t="shared" si="16"/>
        <v>13567</v>
      </c>
    </row>
    <row r="80" spans="1:8" ht="60" x14ac:dyDescent="0.25">
      <c r="A80" s="52" t="s">
        <v>256</v>
      </c>
      <c r="B80" s="48" t="s">
        <v>257</v>
      </c>
      <c r="C80" s="49">
        <v>7659</v>
      </c>
      <c r="D80" s="49">
        <v>0</v>
      </c>
      <c r="E80" s="49">
        <v>0</v>
      </c>
      <c r="F80" s="49">
        <v>5908</v>
      </c>
      <c r="G80" s="49"/>
      <c r="H80" s="49">
        <f t="shared" si="16"/>
        <v>13567</v>
      </c>
    </row>
    <row r="81" spans="1:8" ht="15" x14ac:dyDescent="0.25">
      <c r="A81" s="43" t="s">
        <v>14</v>
      </c>
      <c r="B81" s="44" t="s">
        <v>13</v>
      </c>
      <c r="C81" s="45">
        <f t="shared" ref="C81:G81" si="20">C82</f>
        <v>4978</v>
      </c>
      <c r="D81" s="45">
        <f t="shared" si="20"/>
        <v>0</v>
      </c>
      <c r="E81" s="45">
        <f t="shared" si="20"/>
        <v>0</v>
      </c>
      <c r="F81" s="45">
        <f t="shared" si="20"/>
        <v>1590000</v>
      </c>
      <c r="G81" s="45">
        <f t="shared" si="20"/>
        <v>30000</v>
      </c>
      <c r="H81" s="45">
        <f t="shared" si="16"/>
        <v>1624978</v>
      </c>
    </row>
    <row r="82" spans="1:8" ht="30" x14ac:dyDescent="0.25">
      <c r="A82" s="47" t="s">
        <v>258</v>
      </c>
      <c r="B82" s="48" t="s">
        <v>173</v>
      </c>
      <c r="C82" s="49">
        <v>4978</v>
      </c>
      <c r="D82" s="49">
        <v>0</v>
      </c>
      <c r="E82" s="49">
        <v>0</v>
      </c>
      <c r="F82" s="49">
        <v>1590000</v>
      </c>
      <c r="G82" s="49">
        <v>30000</v>
      </c>
      <c r="H82" s="49">
        <f t="shared" si="16"/>
        <v>1624978</v>
      </c>
    </row>
    <row r="83" spans="1:8" ht="28.5" x14ac:dyDescent="0.2">
      <c r="A83" s="42" t="s">
        <v>12</v>
      </c>
      <c r="B83" s="46" t="s">
        <v>11</v>
      </c>
      <c r="C83" s="41">
        <f>C84+C88+C91</f>
        <v>8968019</v>
      </c>
      <c r="D83" s="41">
        <f>D84+D88+D91</f>
        <v>0</v>
      </c>
      <c r="E83" s="41">
        <f>E84+E88+E91</f>
        <v>0</v>
      </c>
      <c r="F83" s="41">
        <f>F84+F88+F91</f>
        <v>-7814165</v>
      </c>
      <c r="G83" s="41">
        <f>G84+G88+G91</f>
        <v>412329</v>
      </c>
      <c r="H83" s="41">
        <f t="shared" si="16"/>
        <v>1566183</v>
      </c>
    </row>
    <row r="84" spans="1:8" ht="90" x14ac:dyDescent="0.25">
      <c r="A84" s="43" t="s">
        <v>10</v>
      </c>
      <c r="B84" s="44" t="s">
        <v>139</v>
      </c>
      <c r="C84" s="45">
        <f t="shared" ref="C84:G84" si="21">C85</f>
        <v>8818019</v>
      </c>
      <c r="D84" s="45">
        <f t="shared" si="21"/>
        <v>0</v>
      </c>
      <c r="E84" s="45">
        <f t="shared" si="21"/>
        <v>0</v>
      </c>
      <c r="F84" s="45">
        <f t="shared" si="21"/>
        <v>-7814165</v>
      </c>
      <c r="G84" s="45">
        <f t="shared" si="21"/>
        <v>0</v>
      </c>
      <c r="H84" s="45">
        <f t="shared" si="16"/>
        <v>1003854</v>
      </c>
    </row>
    <row r="85" spans="1:8" ht="105" x14ac:dyDescent="0.25">
      <c r="A85" s="43" t="s">
        <v>140</v>
      </c>
      <c r="B85" s="44" t="s">
        <v>141</v>
      </c>
      <c r="C85" s="45">
        <f>C87+C86</f>
        <v>8818019</v>
      </c>
      <c r="D85" s="45">
        <f>D87+D86</f>
        <v>0</v>
      </c>
      <c r="E85" s="45">
        <f>E87+E86</f>
        <v>0</v>
      </c>
      <c r="F85" s="45">
        <f>F87+F86</f>
        <v>-7814165</v>
      </c>
      <c r="G85" s="45">
        <f>G87+G86</f>
        <v>0</v>
      </c>
      <c r="H85" s="45">
        <f t="shared" si="16"/>
        <v>1003854</v>
      </c>
    </row>
    <row r="86" spans="1:8" ht="105" x14ac:dyDescent="0.25">
      <c r="A86" s="47" t="s">
        <v>142</v>
      </c>
      <c r="B86" s="48" t="s">
        <v>143</v>
      </c>
      <c r="C86" s="45">
        <v>0</v>
      </c>
      <c r="D86" s="45">
        <v>0</v>
      </c>
      <c r="E86" s="45">
        <v>0</v>
      </c>
      <c r="F86" s="45">
        <v>0</v>
      </c>
      <c r="G86" s="45">
        <v>0</v>
      </c>
      <c r="H86" s="45">
        <f t="shared" si="16"/>
        <v>0</v>
      </c>
    </row>
    <row r="87" spans="1:8" ht="120" x14ac:dyDescent="0.25">
      <c r="A87" s="47" t="s">
        <v>144</v>
      </c>
      <c r="B87" s="48" t="s">
        <v>145</v>
      </c>
      <c r="C87" s="49">
        <v>8818019</v>
      </c>
      <c r="D87" s="49">
        <v>0</v>
      </c>
      <c r="E87" s="49">
        <v>0</v>
      </c>
      <c r="F87" s="49">
        <v>-7814165</v>
      </c>
      <c r="G87" s="49"/>
      <c r="H87" s="49">
        <f t="shared" si="16"/>
        <v>1003854</v>
      </c>
    </row>
    <row r="88" spans="1:8" ht="30" x14ac:dyDescent="0.25">
      <c r="A88" s="43" t="s">
        <v>9</v>
      </c>
      <c r="B88" s="44" t="s">
        <v>8</v>
      </c>
      <c r="C88" s="45">
        <f t="shared" ref="C88:G89" si="22">C89</f>
        <v>150000</v>
      </c>
      <c r="D88" s="45">
        <f t="shared" si="22"/>
        <v>0</v>
      </c>
      <c r="E88" s="45">
        <f t="shared" si="22"/>
        <v>0</v>
      </c>
      <c r="F88" s="45">
        <f t="shared" si="22"/>
        <v>0</v>
      </c>
      <c r="G88" s="45">
        <f t="shared" si="22"/>
        <v>372963</v>
      </c>
      <c r="H88" s="45">
        <f t="shared" si="16"/>
        <v>522963</v>
      </c>
    </row>
    <row r="89" spans="1:8" ht="45" x14ac:dyDescent="0.25">
      <c r="A89" s="43" t="s">
        <v>146</v>
      </c>
      <c r="B89" s="44" t="s">
        <v>147</v>
      </c>
      <c r="C89" s="45">
        <f t="shared" si="22"/>
        <v>150000</v>
      </c>
      <c r="D89" s="45">
        <f t="shared" si="22"/>
        <v>0</v>
      </c>
      <c r="E89" s="45">
        <f t="shared" si="22"/>
        <v>0</v>
      </c>
      <c r="F89" s="45">
        <f t="shared" si="22"/>
        <v>0</v>
      </c>
      <c r="G89" s="45">
        <f t="shared" si="22"/>
        <v>372963</v>
      </c>
      <c r="H89" s="45">
        <f t="shared" si="16"/>
        <v>522963</v>
      </c>
    </row>
    <row r="90" spans="1:8" ht="60" x14ac:dyDescent="0.25">
      <c r="A90" s="47" t="s">
        <v>148</v>
      </c>
      <c r="B90" s="48" t="s">
        <v>174</v>
      </c>
      <c r="C90" s="49">
        <v>150000</v>
      </c>
      <c r="D90" s="49">
        <v>0</v>
      </c>
      <c r="E90" s="49">
        <v>0</v>
      </c>
      <c r="F90" s="49"/>
      <c r="G90" s="49">
        <v>372963</v>
      </c>
      <c r="H90" s="49">
        <f t="shared" si="16"/>
        <v>522963</v>
      </c>
    </row>
    <row r="91" spans="1:8" ht="75" x14ac:dyDescent="0.25">
      <c r="A91" s="43" t="s">
        <v>175</v>
      </c>
      <c r="B91" s="44" t="s">
        <v>176</v>
      </c>
      <c r="C91" s="49">
        <f t="shared" ref="C91:G92" si="23">C92</f>
        <v>0</v>
      </c>
      <c r="D91" s="49">
        <f t="shared" si="23"/>
        <v>0</v>
      </c>
      <c r="E91" s="49">
        <f t="shared" si="23"/>
        <v>0</v>
      </c>
      <c r="F91" s="49">
        <f t="shared" si="23"/>
        <v>0</v>
      </c>
      <c r="G91" s="49">
        <f t="shared" si="23"/>
        <v>39366</v>
      </c>
      <c r="H91" s="49">
        <f t="shared" si="16"/>
        <v>39366</v>
      </c>
    </row>
    <row r="92" spans="1:8" ht="75" x14ac:dyDescent="0.25">
      <c r="A92" s="43" t="s">
        <v>177</v>
      </c>
      <c r="B92" s="44" t="s">
        <v>178</v>
      </c>
      <c r="C92" s="49">
        <f t="shared" si="23"/>
        <v>0</v>
      </c>
      <c r="D92" s="49">
        <f t="shared" si="23"/>
        <v>0</v>
      </c>
      <c r="E92" s="49">
        <f t="shared" si="23"/>
        <v>0</v>
      </c>
      <c r="F92" s="49">
        <f t="shared" si="23"/>
        <v>0</v>
      </c>
      <c r="G92" s="49">
        <f t="shared" si="23"/>
        <v>39366</v>
      </c>
      <c r="H92" s="49">
        <f t="shared" si="16"/>
        <v>39366</v>
      </c>
    </row>
    <row r="93" spans="1:8" ht="105" x14ac:dyDescent="0.25">
      <c r="A93" s="47" t="s">
        <v>179</v>
      </c>
      <c r="B93" s="48" t="s">
        <v>180</v>
      </c>
      <c r="C93" s="49">
        <v>0</v>
      </c>
      <c r="D93" s="49">
        <v>0</v>
      </c>
      <c r="E93" s="49">
        <v>0</v>
      </c>
      <c r="F93" s="49"/>
      <c r="G93" s="49">
        <v>39366</v>
      </c>
      <c r="H93" s="49">
        <f t="shared" si="16"/>
        <v>39366</v>
      </c>
    </row>
    <row r="94" spans="1:8" ht="28.5" x14ac:dyDescent="0.2">
      <c r="A94" s="42" t="s">
        <v>7</v>
      </c>
      <c r="B94" s="46" t="s">
        <v>6</v>
      </c>
      <c r="C94" s="41">
        <f>C95+C114+C120</f>
        <v>150000</v>
      </c>
      <c r="D94" s="41">
        <f>D95+D114+D120</f>
        <v>0</v>
      </c>
      <c r="E94" s="41">
        <f>E95+E114+E120</f>
        <v>0</v>
      </c>
      <c r="F94" s="41">
        <f>F95+F114+F120+F117</f>
        <v>0</v>
      </c>
      <c r="G94" s="41">
        <f>G95+G114+G120+G117</f>
        <v>78240</v>
      </c>
      <c r="H94" s="41">
        <f t="shared" si="16"/>
        <v>228240</v>
      </c>
    </row>
    <row r="95" spans="1:8" ht="45" x14ac:dyDescent="0.25">
      <c r="A95" s="43" t="s">
        <v>493</v>
      </c>
      <c r="B95" s="44" t="s">
        <v>494</v>
      </c>
      <c r="C95" s="45">
        <f>C96+C98+C100+C112</f>
        <v>40000</v>
      </c>
      <c r="D95" s="45">
        <f>D96+D98+D100+D112</f>
        <v>0</v>
      </c>
      <c r="E95" s="45">
        <f>E96+E98+E100+E112</f>
        <v>0</v>
      </c>
      <c r="F95" s="45">
        <f>F96+F98+F100+F112+F102+F104+F106+F108+F110</f>
        <v>0</v>
      </c>
      <c r="G95" s="45">
        <v>102228</v>
      </c>
      <c r="H95" s="45">
        <f t="shared" si="16"/>
        <v>142228</v>
      </c>
    </row>
    <row r="96" spans="1:8" ht="60" x14ac:dyDescent="0.25">
      <c r="A96" s="43" t="s">
        <v>495</v>
      </c>
      <c r="B96" s="44" t="s">
        <v>496</v>
      </c>
      <c r="C96" s="45">
        <f>C97</f>
        <v>6000</v>
      </c>
      <c r="D96" s="45">
        <f>D97</f>
        <v>0</v>
      </c>
      <c r="E96" s="45">
        <f>E97</f>
        <v>0</v>
      </c>
      <c r="F96" s="45">
        <f>F97</f>
        <v>0</v>
      </c>
      <c r="G96" s="45">
        <f>G97</f>
        <v>20100</v>
      </c>
      <c r="H96" s="45">
        <f t="shared" si="16"/>
        <v>26100</v>
      </c>
    </row>
    <row r="97" spans="1:8" ht="105" x14ac:dyDescent="0.25">
      <c r="A97" s="47" t="s">
        <v>497</v>
      </c>
      <c r="B97" s="48" t="s">
        <v>498</v>
      </c>
      <c r="C97" s="49">
        <v>6000</v>
      </c>
      <c r="D97" s="49">
        <v>0</v>
      </c>
      <c r="E97" s="49">
        <v>0</v>
      </c>
      <c r="F97" s="49"/>
      <c r="G97" s="49">
        <v>20100</v>
      </c>
      <c r="H97" s="49">
        <f t="shared" si="16"/>
        <v>26100</v>
      </c>
    </row>
    <row r="98" spans="1:8" ht="90" x14ac:dyDescent="0.25">
      <c r="A98" s="43" t="s">
        <v>499</v>
      </c>
      <c r="B98" s="44" t="s">
        <v>500</v>
      </c>
      <c r="C98" s="45">
        <f>C99</f>
        <v>10000</v>
      </c>
      <c r="D98" s="45">
        <f>D99</f>
        <v>0</v>
      </c>
      <c r="E98" s="45">
        <f>E99</f>
        <v>0</v>
      </c>
      <c r="F98" s="45">
        <f>F99</f>
        <v>0</v>
      </c>
      <c r="G98" s="45">
        <f>G99</f>
        <v>9507</v>
      </c>
      <c r="H98" s="45">
        <f t="shared" si="16"/>
        <v>19507</v>
      </c>
    </row>
    <row r="99" spans="1:8" ht="135" x14ac:dyDescent="0.25">
      <c r="A99" s="52" t="s">
        <v>501</v>
      </c>
      <c r="B99" s="48" t="s">
        <v>502</v>
      </c>
      <c r="C99" s="49">
        <v>10000</v>
      </c>
      <c r="D99" s="49">
        <v>0</v>
      </c>
      <c r="E99" s="49">
        <v>0</v>
      </c>
      <c r="F99" s="49"/>
      <c r="G99" s="49">
        <v>9507</v>
      </c>
      <c r="H99" s="49">
        <f t="shared" si="16"/>
        <v>19507</v>
      </c>
    </row>
    <row r="100" spans="1:8" ht="60" x14ac:dyDescent="0.25">
      <c r="A100" s="43" t="s">
        <v>503</v>
      </c>
      <c r="B100" s="44" t="s">
        <v>504</v>
      </c>
      <c r="C100" s="45">
        <f>C101</f>
        <v>8000</v>
      </c>
      <c r="D100" s="45">
        <f>D101</f>
        <v>0</v>
      </c>
      <c r="E100" s="45">
        <f>E101</f>
        <v>0</v>
      </c>
      <c r="F100" s="45">
        <f>F101</f>
        <v>0</v>
      </c>
      <c r="G100" s="45">
        <f>G101</f>
        <v>-4923</v>
      </c>
      <c r="H100" s="45">
        <f t="shared" si="16"/>
        <v>3077</v>
      </c>
    </row>
    <row r="101" spans="1:8" ht="120" x14ac:dyDescent="0.25">
      <c r="A101" s="47" t="s">
        <v>505</v>
      </c>
      <c r="B101" s="48" t="s">
        <v>506</v>
      </c>
      <c r="C101" s="49">
        <v>8000</v>
      </c>
      <c r="D101" s="49">
        <v>0</v>
      </c>
      <c r="E101" s="49">
        <v>0</v>
      </c>
      <c r="F101" s="49"/>
      <c r="G101" s="49">
        <v>-4923</v>
      </c>
      <c r="H101" s="49">
        <f t="shared" si="16"/>
        <v>3077</v>
      </c>
    </row>
    <row r="102" spans="1:8" ht="75" x14ac:dyDescent="0.25">
      <c r="A102" s="43" t="s">
        <v>507</v>
      </c>
      <c r="B102" s="44" t="s">
        <v>508</v>
      </c>
      <c r="C102" s="49"/>
      <c r="D102" s="49"/>
      <c r="E102" s="49"/>
      <c r="F102" s="49">
        <f>F103</f>
        <v>0</v>
      </c>
      <c r="G102" s="49">
        <f>G103</f>
        <v>2000</v>
      </c>
      <c r="H102" s="49">
        <f t="shared" si="16"/>
        <v>2000</v>
      </c>
    </row>
    <row r="103" spans="1:8" ht="105" x14ac:dyDescent="0.25">
      <c r="A103" s="47" t="s">
        <v>509</v>
      </c>
      <c r="B103" s="48" t="s">
        <v>510</v>
      </c>
      <c r="C103" s="49"/>
      <c r="D103" s="49"/>
      <c r="E103" s="49"/>
      <c r="F103" s="49"/>
      <c r="G103" s="49">
        <v>2000</v>
      </c>
      <c r="H103" s="49">
        <f t="shared" si="16"/>
        <v>2000</v>
      </c>
    </row>
    <row r="104" spans="1:8" ht="75" x14ac:dyDescent="0.25">
      <c r="A104" s="43" t="s">
        <v>511</v>
      </c>
      <c r="B104" s="44" t="s">
        <v>512</v>
      </c>
      <c r="C104" s="49"/>
      <c r="D104" s="49"/>
      <c r="E104" s="49"/>
      <c r="F104" s="49">
        <f>F105</f>
        <v>0</v>
      </c>
      <c r="G104" s="49">
        <f>G105</f>
        <v>21844</v>
      </c>
      <c r="H104" s="49">
        <f t="shared" si="16"/>
        <v>21844</v>
      </c>
    </row>
    <row r="105" spans="1:8" ht="120" x14ac:dyDescent="0.25">
      <c r="A105" s="47" t="s">
        <v>513</v>
      </c>
      <c r="B105" s="48" t="s">
        <v>514</v>
      </c>
      <c r="C105" s="49"/>
      <c r="D105" s="49"/>
      <c r="E105" s="49"/>
      <c r="F105" s="49"/>
      <c r="G105" s="49">
        <v>21844</v>
      </c>
      <c r="H105" s="49">
        <f t="shared" si="16"/>
        <v>21844</v>
      </c>
    </row>
    <row r="106" spans="1:8" ht="75" x14ac:dyDescent="0.25">
      <c r="A106" s="43" t="s">
        <v>515</v>
      </c>
      <c r="B106" s="44" t="s">
        <v>516</v>
      </c>
      <c r="C106" s="49"/>
      <c r="D106" s="49"/>
      <c r="E106" s="49"/>
      <c r="F106" s="49">
        <f>F107</f>
        <v>0</v>
      </c>
      <c r="G106" s="49">
        <f>G107</f>
        <v>13000</v>
      </c>
      <c r="H106" s="49">
        <f t="shared" si="16"/>
        <v>13000</v>
      </c>
    </row>
    <row r="107" spans="1:8" ht="150" x14ac:dyDescent="0.25">
      <c r="A107" s="47" t="s">
        <v>517</v>
      </c>
      <c r="B107" s="48" t="s">
        <v>518</v>
      </c>
      <c r="C107" s="49"/>
      <c r="D107" s="49"/>
      <c r="E107" s="49"/>
      <c r="F107" s="49"/>
      <c r="G107" s="49">
        <v>13000</v>
      </c>
      <c r="H107" s="49">
        <f t="shared" si="16"/>
        <v>13000</v>
      </c>
    </row>
    <row r="108" spans="1:8" ht="75" x14ac:dyDescent="0.25">
      <c r="A108" s="43" t="s">
        <v>519</v>
      </c>
      <c r="B108" s="44" t="s">
        <v>520</v>
      </c>
      <c r="C108" s="49"/>
      <c r="D108" s="49"/>
      <c r="E108" s="49"/>
      <c r="F108" s="49">
        <f>F109</f>
        <v>0</v>
      </c>
      <c r="G108" s="49">
        <f>G109</f>
        <v>1000</v>
      </c>
      <c r="H108" s="49">
        <f t="shared" si="16"/>
        <v>1000</v>
      </c>
    </row>
    <row r="109" spans="1:8" ht="105" x14ac:dyDescent="0.25">
      <c r="A109" s="47" t="s">
        <v>521</v>
      </c>
      <c r="B109" s="48" t="s">
        <v>522</v>
      </c>
      <c r="C109" s="49"/>
      <c r="D109" s="49"/>
      <c r="E109" s="49"/>
      <c r="F109" s="49"/>
      <c r="G109" s="49">
        <v>1000</v>
      </c>
      <c r="H109" s="49">
        <f t="shared" si="16"/>
        <v>1000</v>
      </c>
    </row>
    <row r="110" spans="1:8" ht="60" x14ac:dyDescent="0.25">
      <c r="A110" s="43" t="s">
        <v>523</v>
      </c>
      <c r="B110" s="44" t="s">
        <v>524</v>
      </c>
      <c r="C110" s="49"/>
      <c r="D110" s="49"/>
      <c r="E110" s="49"/>
      <c r="F110" s="49">
        <f>F111</f>
        <v>0</v>
      </c>
      <c r="G110" s="49">
        <f>G111</f>
        <v>30000</v>
      </c>
      <c r="H110" s="49">
        <f t="shared" si="16"/>
        <v>30000</v>
      </c>
    </row>
    <row r="111" spans="1:8" ht="105" x14ac:dyDescent="0.25">
      <c r="A111" s="47" t="s">
        <v>525</v>
      </c>
      <c r="B111" s="48" t="s">
        <v>526</v>
      </c>
      <c r="C111" s="49"/>
      <c r="D111" s="49"/>
      <c r="E111" s="49"/>
      <c r="F111" s="49"/>
      <c r="G111" s="49">
        <v>30000</v>
      </c>
      <c r="H111" s="49">
        <f t="shared" si="16"/>
        <v>30000</v>
      </c>
    </row>
    <row r="112" spans="1:8" ht="75" x14ac:dyDescent="0.25">
      <c r="A112" s="43" t="s">
        <v>527</v>
      </c>
      <c r="B112" s="44" t="s">
        <v>528</v>
      </c>
      <c r="C112" s="45">
        <f>C113</f>
        <v>16000</v>
      </c>
      <c r="D112" s="45">
        <f>D113</f>
        <v>0</v>
      </c>
      <c r="E112" s="45">
        <f>E113</f>
        <v>0</v>
      </c>
      <c r="F112" s="45">
        <f>F113</f>
        <v>0</v>
      </c>
      <c r="G112" s="45">
        <f>G113</f>
        <v>9700</v>
      </c>
      <c r="H112" s="45">
        <f t="shared" si="16"/>
        <v>25700</v>
      </c>
    </row>
    <row r="113" spans="1:8" ht="120" x14ac:dyDescent="0.25">
      <c r="A113" s="47" t="s">
        <v>529</v>
      </c>
      <c r="B113" s="48" t="s">
        <v>530</v>
      </c>
      <c r="C113" s="49">
        <v>16000</v>
      </c>
      <c r="D113" s="49">
        <v>0</v>
      </c>
      <c r="E113" s="49">
        <v>0</v>
      </c>
      <c r="F113" s="49"/>
      <c r="G113" s="49">
        <v>9700</v>
      </c>
      <c r="H113" s="49">
        <f t="shared" si="16"/>
        <v>25700</v>
      </c>
    </row>
    <row r="114" spans="1:8" ht="45" x14ac:dyDescent="0.25">
      <c r="A114" s="47" t="s">
        <v>531</v>
      </c>
      <c r="B114" s="44" t="s">
        <v>532</v>
      </c>
      <c r="C114" s="45">
        <f>C115+C116</f>
        <v>90000</v>
      </c>
      <c r="D114" s="45">
        <f>D115+D116</f>
        <v>0</v>
      </c>
      <c r="E114" s="45">
        <f>E115+E116</f>
        <v>0</v>
      </c>
      <c r="F114" s="45">
        <f>F115+F116</f>
        <v>0</v>
      </c>
      <c r="G114" s="45">
        <f>G115+G116</f>
        <v>-90000</v>
      </c>
      <c r="H114" s="45">
        <f t="shared" si="16"/>
        <v>0</v>
      </c>
    </row>
    <row r="115" spans="1:8" ht="75" x14ac:dyDescent="0.25">
      <c r="A115" s="47" t="s">
        <v>533</v>
      </c>
      <c r="B115" s="48" t="s">
        <v>534</v>
      </c>
      <c r="C115" s="49">
        <v>70000</v>
      </c>
      <c r="D115" s="49">
        <v>0</v>
      </c>
      <c r="E115" s="49">
        <v>0</v>
      </c>
      <c r="F115" s="49"/>
      <c r="G115" s="49">
        <v>-70000</v>
      </c>
      <c r="H115" s="49">
        <f t="shared" si="16"/>
        <v>0</v>
      </c>
    </row>
    <row r="116" spans="1:8" ht="60" x14ac:dyDescent="0.25">
      <c r="A116" s="47" t="s">
        <v>535</v>
      </c>
      <c r="B116" s="48" t="s">
        <v>536</v>
      </c>
      <c r="C116" s="49">
        <v>20000</v>
      </c>
      <c r="D116" s="49">
        <v>0</v>
      </c>
      <c r="E116" s="49">
        <v>0</v>
      </c>
      <c r="F116" s="49"/>
      <c r="G116" s="49">
        <v>-20000</v>
      </c>
      <c r="H116" s="49">
        <f t="shared" si="16"/>
        <v>0</v>
      </c>
    </row>
    <row r="117" spans="1:8" ht="120" x14ac:dyDescent="0.25">
      <c r="A117" s="43" t="s">
        <v>537</v>
      </c>
      <c r="B117" s="44" t="s">
        <v>538</v>
      </c>
      <c r="C117" s="49"/>
      <c r="D117" s="49"/>
      <c r="E117" s="49"/>
      <c r="F117" s="49">
        <f>F118</f>
        <v>0</v>
      </c>
      <c r="G117" s="49">
        <f>G118</f>
        <v>8912</v>
      </c>
      <c r="H117" s="49">
        <f t="shared" si="16"/>
        <v>8912</v>
      </c>
    </row>
    <row r="118" spans="1:8" ht="60" x14ac:dyDescent="0.25">
      <c r="A118" s="43" t="s">
        <v>539</v>
      </c>
      <c r="B118" s="44" t="s">
        <v>540</v>
      </c>
      <c r="C118" s="49"/>
      <c r="D118" s="49"/>
      <c r="E118" s="49"/>
      <c r="F118" s="49">
        <f>F119</f>
        <v>0</v>
      </c>
      <c r="G118" s="49">
        <f>G119</f>
        <v>8912</v>
      </c>
      <c r="H118" s="49">
        <f t="shared" si="16"/>
        <v>8912</v>
      </c>
    </row>
    <row r="119" spans="1:8" ht="90" x14ac:dyDescent="0.25">
      <c r="A119" s="47" t="s">
        <v>541</v>
      </c>
      <c r="B119" s="48" t="s">
        <v>542</v>
      </c>
      <c r="C119" s="49"/>
      <c r="D119" s="49"/>
      <c r="E119" s="49"/>
      <c r="F119" s="49"/>
      <c r="G119" s="49">
        <v>8912</v>
      </c>
      <c r="H119" s="49">
        <f t="shared" si="16"/>
        <v>8912</v>
      </c>
    </row>
    <row r="120" spans="1:8" ht="30" x14ac:dyDescent="0.25">
      <c r="A120" s="43" t="s">
        <v>543</v>
      </c>
      <c r="B120" s="44" t="s">
        <v>544</v>
      </c>
      <c r="C120" s="45">
        <f t="shared" ref="C120:G121" si="24">C121</f>
        <v>20000</v>
      </c>
      <c r="D120" s="45">
        <f t="shared" si="24"/>
        <v>0</v>
      </c>
      <c r="E120" s="45">
        <f t="shared" si="24"/>
        <v>0</v>
      </c>
      <c r="F120" s="45">
        <f t="shared" si="24"/>
        <v>0</v>
      </c>
      <c r="G120" s="45">
        <f t="shared" si="24"/>
        <v>57100</v>
      </c>
      <c r="H120" s="45">
        <f t="shared" si="16"/>
        <v>77100</v>
      </c>
    </row>
    <row r="121" spans="1:8" ht="90" x14ac:dyDescent="0.25">
      <c r="A121" s="43" t="s">
        <v>545</v>
      </c>
      <c r="B121" s="44" t="s">
        <v>546</v>
      </c>
      <c r="C121" s="45">
        <f t="shared" si="24"/>
        <v>20000</v>
      </c>
      <c r="D121" s="45">
        <f t="shared" si="24"/>
        <v>0</v>
      </c>
      <c r="E121" s="45">
        <f t="shared" si="24"/>
        <v>0</v>
      </c>
      <c r="F121" s="45">
        <f>F122+F123</f>
        <v>0</v>
      </c>
      <c r="G121" s="45">
        <f>G122+G123</f>
        <v>57100</v>
      </c>
      <c r="H121" s="45">
        <f t="shared" si="16"/>
        <v>77100</v>
      </c>
    </row>
    <row r="122" spans="1:8" ht="90" x14ac:dyDescent="0.25">
      <c r="A122" s="47" t="s">
        <v>547</v>
      </c>
      <c r="B122" s="48" t="s">
        <v>548</v>
      </c>
      <c r="C122" s="49">
        <v>20000</v>
      </c>
      <c r="D122" s="49">
        <v>0</v>
      </c>
      <c r="E122" s="49">
        <v>0</v>
      </c>
      <c r="F122" s="49"/>
      <c r="G122" s="49">
        <v>53013</v>
      </c>
      <c r="H122" s="49">
        <f t="shared" si="16"/>
        <v>73013</v>
      </c>
    </row>
    <row r="123" spans="1:8" ht="90" x14ac:dyDescent="0.25">
      <c r="A123" s="47" t="s">
        <v>549</v>
      </c>
      <c r="B123" s="48" t="s">
        <v>550</v>
      </c>
      <c r="C123" s="49"/>
      <c r="D123" s="49"/>
      <c r="E123" s="49"/>
      <c r="F123" s="49"/>
      <c r="G123" s="49">
        <v>4087</v>
      </c>
      <c r="H123" s="49">
        <f t="shared" si="16"/>
        <v>4087</v>
      </c>
    </row>
    <row r="124" spans="1:8" ht="14.25" x14ac:dyDescent="0.2">
      <c r="A124" s="42" t="s">
        <v>149</v>
      </c>
      <c r="B124" s="46" t="s">
        <v>150</v>
      </c>
      <c r="C124" s="41">
        <f t="shared" ref="C124:G125" si="25">C125</f>
        <v>599816</v>
      </c>
      <c r="D124" s="41">
        <f t="shared" si="25"/>
        <v>0</v>
      </c>
      <c r="E124" s="41">
        <f t="shared" si="25"/>
        <v>-599816</v>
      </c>
      <c r="F124" s="41">
        <f t="shared" si="25"/>
        <v>0</v>
      </c>
      <c r="G124" s="41">
        <f t="shared" si="25"/>
        <v>0</v>
      </c>
      <c r="H124" s="41">
        <f t="shared" si="16"/>
        <v>0</v>
      </c>
    </row>
    <row r="125" spans="1:8" ht="15" x14ac:dyDescent="0.25">
      <c r="A125" s="43" t="s">
        <v>151</v>
      </c>
      <c r="B125" s="44" t="s">
        <v>152</v>
      </c>
      <c r="C125" s="45">
        <f t="shared" si="25"/>
        <v>599816</v>
      </c>
      <c r="D125" s="45">
        <f t="shared" si="25"/>
        <v>0</v>
      </c>
      <c r="E125" s="45">
        <f t="shared" si="25"/>
        <v>-599816</v>
      </c>
      <c r="F125" s="45">
        <f t="shared" si="25"/>
        <v>0</v>
      </c>
      <c r="G125" s="45">
        <f t="shared" si="25"/>
        <v>0</v>
      </c>
      <c r="H125" s="45">
        <f t="shared" si="16"/>
        <v>0</v>
      </c>
    </row>
    <row r="126" spans="1:8" ht="30" x14ac:dyDescent="0.25">
      <c r="A126" s="47" t="s">
        <v>153</v>
      </c>
      <c r="B126" s="48" t="s">
        <v>154</v>
      </c>
      <c r="C126" s="49">
        <v>599816</v>
      </c>
      <c r="D126" s="49">
        <v>0</v>
      </c>
      <c r="E126" s="49">
        <v>-599816</v>
      </c>
      <c r="F126" s="49">
        <v>0</v>
      </c>
      <c r="G126" s="49">
        <v>0</v>
      </c>
      <c r="H126" s="49">
        <f t="shared" si="16"/>
        <v>0</v>
      </c>
    </row>
    <row r="127" spans="1:8" ht="28.5" x14ac:dyDescent="0.2">
      <c r="A127" s="53" t="s">
        <v>5</v>
      </c>
      <c r="B127" s="50" t="s">
        <v>4</v>
      </c>
      <c r="C127" s="54">
        <f>C128+C202</f>
        <v>198488802.09</v>
      </c>
      <c r="D127" s="54">
        <f>D128+D202</f>
        <v>9251705.6699999999</v>
      </c>
      <c r="E127" s="54">
        <f>E128+E202+E199</f>
        <v>12233695.15</v>
      </c>
      <c r="F127" s="54">
        <f>F128+F202+F199</f>
        <v>-990530.97</v>
      </c>
      <c r="G127" s="54">
        <f>G128+G202+G199</f>
        <v>-2999661.0700000003</v>
      </c>
      <c r="H127" s="54">
        <f t="shared" si="16"/>
        <v>215984010.87</v>
      </c>
    </row>
    <row r="128" spans="1:8" ht="28.5" x14ac:dyDescent="0.2">
      <c r="A128" s="53" t="s">
        <v>3</v>
      </c>
      <c r="B128" s="50" t="s">
        <v>155</v>
      </c>
      <c r="C128" s="54">
        <f>C129+C136+C173+C192</f>
        <v>198488802.09</v>
      </c>
      <c r="D128" s="54">
        <f>D129+D136+D173+D192</f>
        <v>10255301.67</v>
      </c>
      <c r="E128" s="54">
        <f>E129+E136+E173+E192</f>
        <v>12066346.26</v>
      </c>
      <c r="F128" s="54">
        <f>F129+F136+F173+F192</f>
        <v>584469.03</v>
      </c>
      <c r="G128" s="54">
        <f>G129+G136+G173+G192</f>
        <v>-2969661.0700000003</v>
      </c>
      <c r="H128" s="54">
        <f t="shared" si="16"/>
        <v>218425257.97999999</v>
      </c>
    </row>
    <row r="129" spans="1:8" ht="28.5" x14ac:dyDescent="0.2">
      <c r="A129" s="53" t="s">
        <v>286</v>
      </c>
      <c r="B129" s="50" t="s">
        <v>259</v>
      </c>
      <c r="C129" s="54">
        <f>C130+C132</f>
        <v>31374000</v>
      </c>
      <c r="D129" s="54">
        <f>D130+D132</f>
        <v>0</v>
      </c>
      <c r="E129" s="54">
        <f>E134</f>
        <v>56540</v>
      </c>
      <c r="F129" s="54">
        <f>F134</f>
        <v>0</v>
      </c>
      <c r="G129" s="54">
        <f>G132</f>
        <v>-627480</v>
      </c>
      <c r="H129" s="54">
        <f t="shared" si="16"/>
        <v>30803060</v>
      </c>
    </row>
    <row r="130" spans="1:8" ht="28.5" x14ac:dyDescent="0.2">
      <c r="A130" s="53" t="s">
        <v>287</v>
      </c>
      <c r="B130" s="50" t="s">
        <v>260</v>
      </c>
      <c r="C130" s="54">
        <f t="shared" ref="C130:G130" si="26">C131</f>
        <v>29242000</v>
      </c>
      <c r="D130" s="54">
        <f t="shared" si="26"/>
        <v>0</v>
      </c>
      <c r="E130" s="54">
        <f t="shared" si="26"/>
        <v>0</v>
      </c>
      <c r="F130" s="54">
        <f t="shared" si="26"/>
        <v>0</v>
      </c>
      <c r="G130" s="54">
        <f t="shared" si="26"/>
        <v>0</v>
      </c>
      <c r="H130" s="54">
        <f t="shared" si="16"/>
        <v>29242000</v>
      </c>
    </row>
    <row r="131" spans="1:8" ht="45" x14ac:dyDescent="0.25">
      <c r="A131" s="55" t="s">
        <v>288</v>
      </c>
      <c r="B131" s="56" t="s">
        <v>551</v>
      </c>
      <c r="C131" s="57">
        <v>29242000</v>
      </c>
      <c r="D131" s="57">
        <v>0</v>
      </c>
      <c r="E131" s="57">
        <v>0</v>
      </c>
      <c r="F131" s="57">
        <v>0</v>
      </c>
      <c r="G131" s="57">
        <v>0</v>
      </c>
      <c r="H131" s="57">
        <f t="shared" si="16"/>
        <v>29242000</v>
      </c>
    </row>
    <row r="132" spans="1:8" ht="28.5" x14ac:dyDescent="0.2">
      <c r="A132" s="53" t="s">
        <v>289</v>
      </c>
      <c r="B132" s="50" t="s">
        <v>261</v>
      </c>
      <c r="C132" s="54">
        <f t="shared" ref="C132:G132" si="27">C133</f>
        <v>2132000</v>
      </c>
      <c r="D132" s="54">
        <f t="shared" si="27"/>
        <v>0</v>
      </c>
      <c r="E132" s="54">
        <f t="shared" si="27"/>
        <v>0</v>
      </c>
      <c r="F132" s="54">
        <f t="shared" si="27"/>
        <v>0</v>
      </c>
      <c r="G132" s="54">
        <f t="shared" si="27"/>
        <v>-627480</v>
      </c>
      <c r="H132" s="54">
        <f t="shared" si="16"/>
        <v>1504520</v>
      </c>
    </row>
    <row r="133" spans="1:8" ht="30" x14ac:dyDescent="0.25">
      <c r="A133" s="30" t="s">
        <v>290</v>
      </c>
      <c r="B133" s="31" t="s">
        <v>156</v>
      </c>
      <c r="C133" s="57">
        <v>2132000</v>
      </c>
      <c r="D133" s="57">
        <v>0</v>
      </c>
      <c r="E133" s="57">
        <v>0</v>
      </c>
      <c r="F133" s="57">
        <v>0</v>
      </c>
      <c r="G133" s="57">
        <v>-627480</v>
      </c>
      <c r="H133" s="57">
        <f t="shared" si="16"/>
        <v>1504520</v>
      </c>
    </row>
    <row r="134" spans="1:8" ht="114" x14ac:dyDescent="0.2">
      <c r="A134" s="53" t="s">
        <v>552</v>
      </c>
      <c r="B134" s="50" t="s">
        <v>553</v>
      </c>
      <c r="C134" s="54">
        <f>C135</f>
        <v>0</v>
      </c>
      <c r="D134" s="54"/>
      <c r="E134" s="54">
        <f>E135</f>
        <v>56540</v>
      </c>
      <c r="F134" s="54">
        <f>F135</f>
        <v>0</v>
      </c>
      <c r="G134" s="54">
        <f>G135</f>
        <v>0</v>
      </c>
      <c r="H134" s="54">
        <f t="shared" ref="H134:H197" si="28">SUM(C134:G134)</f>
        <v>56540</v>
      </c>
    </row>
    <row r="135" spans="1:8" ht="105" x14ac:dyDescent="0.25">
      <c r="A135" s="30" t="s">
        <v>554</v>
      </c>
      <c r="B135" s="31" t="s">
        <v>555</v>
      </c>
      <c r="C135" s="57">
        <v>0</v>
      </c>
      <c r="D135" s="57"/>
      <c r="E135" s="57">
        <v>56540</v>
      </c>
      <c r="F135" s="57">
        <v>0</v>
      </c>
      <c r="G135" s="57">
        <v>0</v>
      </c>
      <c r="H135" s="57">
        <f t="shared" si="28"/>
        <v>56540</v>
      </c>
    </row>
    <row r="136" spans="1:8" ht="28.5" x14ac:dyDescent="0.2">
      <c r="A136" s="53" t="s">
        <v>291</v>
      </c>
      <c r="B136" s="50" t="s">
        <v>2</v>
      </c>
      <c r="C136" s="54">
        <f>C137+C139+C141+C143+C147+C151+C153+C155+C157+C149</f>
        <v>31862670.75</v>
      </c>
      <c r="D136" s="54">
        <f>D137+D139+D141+D143+D147+D151+D153+D155+D157+D149</f>
        <v>9955301.6699999999</v>
      </c>
      <c r="E136" s="54">
        <f>E137+E139+E141+E143+E147+E151+E153+E155+E157+E149+E145</f>
        <v>5123020</v>
      </c>
      <c r="F136" s="54">
        <f>F137+F139+F141+F143+F147+F151+F153+F155+F157+F149+F145</f>
        <v>174069.03</v>
      </c>
      <c r="G136" s="54">
        <f>G137+G139+G141+G143+G147+G151+G153+G155+G157+G149+G145</f>
        <v>-2342181.0700000003</v>
      </c>
      <c r="H136" s="54">
        <f t="shared" si="28"/>
        <v>44772880.380000003</v>
      </c>
    </row>
    <row r="137" spans="1:8" ht="75" x14ac:dyDescent="0.25">
      <c r="A137" s="30" t="s">
        <v>292</v>
      </c>
      <c r="B137" s="31" t="s">
        <v>556</v>
      </c>
      <c r="C137" s="57">
        <f t="shared" ref="C137" si="29">C138</f>
        <v>0</v>
      </c>
      <c r="D137" s="57">
        <f>D138</f>
        <v>0</v>
      </c>
      <c r="E137" s="57">
        <f>E138</f>
        <v>0</v>
      </c>
      <c r="F137" s="57">
        <f>F138</f>
        <v>0</v>
      </c>
      <c r="G137" s="57">
        <f>G138</f>
        <v>0</v>
      </c>
      <c r="H137" s="57">
        <f t="shared" si="28"/>
        <v>0</v>
      </c>
    </row>
    <row r="138" spans="1:8" ht="60" x14ac:dyDescent="0.25">
      <c r="A138" s="32" t="s">
        <v>293</v>
      </c>
      <c r="B138" s="33" t="s">
        <v>557</v>
      </c>
      <c r="C138" s="58">
        <v>0</v>
      </c>
      <c r="D138" s="58">
        <v>0</v>
      </c>
      <c r="E138" s="58">
        <v>0</v>
      </c>
      <c r="F138" s="58">
        <v>0</v>
      </c>
      <c r="G138" s="58">
        <v>0</v>
      </c>
      <c r="H138" s="58">
        <f t="shared" si="28"/>
        <v>0</v>
      </c>
    </row>
    <row r="139" spans="1:8" ht="105" x14ac:dyDescent="0.25">
      <c r="A139" s="30" t="s">
        <v>294</v>
      </c>
      <c r="B139" s="31" t="s">
        <v>558</v>
      </c>
      <c r="C139" s="57">
        <f t="shared" ref="C139" si="30">C140</f>
        <v>13225599</v>
      </c>
      <c r="D139" s="57">
        <f>D140</f>
        <v>10000000</v>
      </c>
      <c r="E139" s="57">
        <f>E140</f>
        <v>0</v>
      </c>
      <c r="F139" s="57">
        <f>F140</f>
        <v>0</v>
      </c>
      <c r="G139" s="57">
        <f>G140</f>
        <v>-135057.57999999999</v>
      </c>
      <c r="H139" s="57">
        <f t="shared" si="28"/>
        <v>23090541.420000002</v>
      </c>
    </row>
    <row r="140" spans="1:8" ht="120" x14ac:dyDescent="0.25">
      <c r="A140" s="32" t="s">
        <v>295</v>
      </c>
      <c r="B140" s="33" t="s">
        <v>559</v>
      </c>
      <c r="C140" s="58">
        <v>13225599</v>
      </c>
      <c r="D140" s="58">
        <v>10000000</v>
      </c>
      <c r="E140" s="58"/>
      <c r="F140" s="58"/>
      <c r="G140" s="58">
        <v>-135057.57999999999</v>
      </c>
      <c r="H140" s="58">
        <f t="shared" si="28"/>
        <v>23090541.420000002</v>
      </c>
    </row>
    <row r="141" spans="1:8" ht="60" x14ac:dyDescent="0.25">
      <c r="A141" s="30" t="s">
        <v>560</v>
      </c>
      <c r="B141" s="31" t="s">
        <v>561</v>
      </c>
      <c r="C141" s="57">
        <f>C142</f>
        <v>3010202</v>
      </c>
      <c r="D141" s="57">
        <f>D142</f>
        <v>0</v>
      </c>
      <c r="E141" s="57">
        <f>E142</f>
        <v>0</v>
      </c>
      <c r="F141" s="57">
        <f>F142</f>
        <v>0</v>
      </c>
      <c r="G141" s="57">
        <f>G142</f>
        <v>0</v>
      </c>
      <c r="H141" s="57">
        <f t="shared" si="28"/>
        <v>3010202</v>
      </c>
    </row>
    <row r="142" spans="1:8" ht="60" x14ac:dyDescent="0.25">
      <c r="A142" s="32" t="s">
        <v>562</v>
      </c>
      <c r="B142" s="33" t="s">
        <v>563</v>
      </c>
      <c r="C142" s="58">
        <v>3010202</v>
      </c>
      <c r="D142" s="58">
        <v>0</v>
      </c>
      <c r="E142" s="58">
        <v>0</v>
      </c>
      <c r="F142" s="58">
        <v>0</v>
      </c>
      <c r="G142" s="58">
        <v>0</v>
      </c>
      <c r="H142" s="58">
        <f t="shared" si="28"/>
        <v>3010202</v>
      </c>
    </row>
    <row r="143" spans="1:8" ht="60" x14ac:dyDescent="0.25">
      <c r="A143" s="30" t="s">
        <v>296</v>
      </c>
      <c r="B143" s="31" t="s">
        <v>564</v>
      </c>
      <c r="C143" s="57">
        <f>C144</f>
        <v>0</v>
      </c>
      <c r="D143" s="57">
        <f>D144</f>
        <v>0</v>
      </c>
      <c r="E143" s="57">
        <f>E144</f>
        <v>0</v>
      </c>
      <c r="F143" s="57">
        <f>F144</f>
        <v>0</v>
      </c>
      <c r="G143" s="57">
        <f>G144</f>
        <v>0</v>
      </c>
      <c r="H143" s="57">
        <f t="shared" si="28"/>
        <v>0</v>
      </c>
    </row>
    <row r="144" spans="1:8" ht="60" x14ac:dyDescent="0.25">
      <c r="A144" s="32" t="s">
        <v>297</v>
      </c>
      <c r="B144" s="33" t="s">
        <v>565</v>
      </c>
      <c r="C144" s="58">
        <v>0</v>
      </c>
      <c r="D144" s="58">
        <v>0</v>
      </c>
      <c r="E144" s="58">
        <v>0</v>
      </c>
      <c r="F144" s="58">
        <v>0</v>
      </c>
      <c r="G144" s="58">
        <v>0</v>
      </c>
      <c r="H144" s="58">
        <f t="shared" si="28"/>
        <v>0</v>
      </c>
    </row>
    <row r="145" spans="1:8" ht="60" x14ac:dyDescent="0.25">
      <c r="A145" s="30" t="s">
        <v>566</v>
      </c>
      <c r="B145" s="31" t="s">
        <v>567</v>
      </c>
      <c r="C145" s="58"/>
      <c r="D145" s="58"/>
      <c r="E145" s="58">
        <f>E146</f>
        <v>2821270</v>
      </c>
      <c r="F145" s="58">
        <f>F146</f>
        <v>0</v>
      </c>
      <c r="G145" s="58">
        <f>G146</f>
        <v>0</v>
      </c>
      <c r="H145" s="58">
        <f t="shared" si="28"/>
        <v>2821270</v>
      </c>
    </row>
    <row r="146" spans="1:8" ht="75" x14ac:dyDescent="0.25">
      <c r="A146" s="32" t="s">
        <v>568</v>
      </c>
      <c r="B146" s="33" t="s">
        <v>569</v>
      </c>
      <c r="C146" s="58"/>
      <c r="D146" s="58"/>
      <c r="E146" s="58">
        <v>2821270</v>
      </c>
      <c r="F146" s="58">
        <v>0</v>
      </c>
      <c r="G146" s="58">
        <v>0</v>
      </c>
      <c r="H146" s="58">
        <f t="shared" si="28"/>
        <v>2821270</v>
      </c>
    </row>
    <row r="147" spans="1:8" ht="75" x14ac:dyDescent="0.25">
      <c r="A147" s="30" t="s">
        <v>298</v>
      </c>
      <c r="B147" s="31" t="s">
        <v>570</v>
      </c>
      <c r="C147" s="57">
        <f>C148</f>
        <v>1267365</v>
      </c>
      <c r="D147" s="57">
        <f>D148</f>
        <v>-1267365</v>
      </c>
      <c r="E147" s="57">
        <f>E148</f>
        <v>0</v>
      </c>
      <c r="F147" s="57">
        <f>F148</f>
        <v>0</v>
      </c>
      <c r="G147" s="57">
        <f>G148</f>
        <v>0</v>
      </c>
      <c r="H147" s="57">
        <f t="shared" si="28"/>
        <v>0</v>
      </c>
    </row>
    <row r="148" spans="1:8" ht="75" x14ac:dyDescent="0.25">
      <c r="A148" s="32" t="s">
        <v>299</v>
      </c>
      <c r="B148" s="33" t="s">
        <v>571</v>
      </c>
      <c r="C148" s="58">
        <v>1267365</v>
      </c>
      <c r="D148" s="58">
        <v>-1267365</v>
      </c>
      <c r="E148" s="58"/>
      <c r="F148" s="58"/>
      <c r="G148" s="58"/>
      <c r="H148" s="58">
        <f t="shared" si="28"/>
        <v>0</v>
      </c>
    </row>
    <row r="149" spans="1:8" ht="60" x14ac:dyDescent="0.25">
      <c r="A149" s="30" t="s">
        <v>572</v>
      </c>
      <c r="B149" s="31" t="s">
        <v>573</v>
      </c>
      <c r="C149" s="57">
        <f>C150</f>
        <v>539965</v>
      </c>
      <c r="D149" s="57">
        <f>D150</f>
        <v>0</v>
      </c>
      <c r="E149" s="57">
        <f>E150</f>
        <v>0</v>
      </c>
      <c r="F149" s="57">
        <f>F150</f>
        <v>0</v>
      </c>
      <c r="G149" s="57">
        <f>G150</f>
        <v>0</v>
      </c>
      <c r="H149" s="57">
        <f t="shared" si="28"/>
        <v>539965</v>
      </c>
    </row>
    <row r="150" spans="1:8" ht="75" x14ac:dyDescent="0.25">
      <c r="A150" s="32" t="s">
        <v>574</v>
      </c>
      <c r="B150" s="33" t="s">
        <v>575</v>
      </c>
      <c r="C150" s="58">
        <v>539965</v>
      </c>
      <c r="D150" s="58">
        <v>0</v>
      </c>
      <c r="E150" s="58">
        <v>0</v>
      </c>
      <c r="F150" s="58">
        <v>0</v>
      </c>
      <c r="G150" s="58">
        <v>0</v>
      </c>
      <c r="H150" s="58">
        <f t="shared" si="28"/>
        <v>539965</v>
      </c>
    </row>
    <row r="151" spans="1:8" ht="45" x14ac:dyDescent="0.25">
      <c r="A151" s="30" t="s">
        <v>300</v>
      </c>
      <c r="B151" s="31" t="s">
        <v>576</v>
      </c>
      <c r="C151" s="57">
        <f>C152</f>
        <v>1779102</v>
      </c>
      <c r="D151" s="57">
        <f>D152</f>
        <v>0</v>
      </c>
      <c r="E151" s="57">
        <f>E152</f>
        <v>0</v>
      </c>
      <c r="F151" s="57">
        <f>F152</f>
        <v>0</v>
      </c>
      <c r="G151" s="57">
        <f>G152</f>
        <v>0</v>
      </c>
      <c r="H151" s="57">
        <f t="shared" si="28"/>
        <v>1779102</v>
      </c>
    </row>
    <row r="152" spans="1:8" ht="60" x14ac:dyDescent="0.25">
      <c r="A152" s="32" t="s">
        <v>301</v>
      </c>
      <c r="B152" s="33" t="s">
        <v>577</v>
      </c>
      <c r="C152" s="58">
        <v>1779102</v>
      </c>
      <c r="D152" s="58">
        <v>0</v>
      </c>
      <c r="E152" s="58">
        <v>0</v>
      </c>
      <c r="F152" s="58">
        <v>0</v>
      </c>
      <c r="G152" s="58">
        <v>0</v>
      </c>
      <c r="H152" s="58">
        <f t="shared" si="28"/>
        <v>1779102</v>
      </c>
    </row>
    <row r="153" spans="1:8" ht="30" x14ac:dyDescent="0.25">
      <c r="A153" s="30" t="s">
        <v>302</v>
      </c>
      <c r="B153" s="31" t="s">
        <v>578</v>
      </c>
      <c r="C153" s="57">
        <f>C154</f>
        <v>0</v>
      </c>
      <c r="D153" s="57">
        <f>D154</f>
        <v>0</v>
      </c>
      <c r="E153" s="57">
        <f>E154</f>
        <v>0</v>
      </c>
      <c r="F153" s="57">
        <f>F154</f>
        <v>0</v>
      </c>
      <c r="G153" s="57">
        <f>G154</f>
        <v>0</v>
      </c>
      <c r="H153" s="57">
        <f t="shared" si="28"/>
        <v>0</v>
      </c>
    </row>
    <row r="154" spans="1:8" ht="60" x14ac:dyDescent="0.25">
      <c r="A154" s="32" t="s">
        <v>303</v>
      </c>
      <c r="B154" s="33" t="s">
        <v>579</v>
      </c>
      <c r="C154" s="58">
        <v>0</v>
      </c>
      <c r="D154" s="58">
        <v>0</v>
      </c>
      <c r="E154" s="58">
        <v>0</v>
      </c>
      <c r="F154" s="58">
        <v>0</v>
      </c>
      <c r="G154" s="58">
        <v>0</v>
      </c>
      <c r="H154" s="58">
        <f t="shared" si="28"/>
        <v>0</v>
      </c>
    </row>
    <row r="155" spans="1:8" ht="60" x14ac:dyDescent="0.25">
      <c r="A155" s="30" t="s">
        <v>304</v>
      </c>
      <c r="B155" s="31" t="s">
        <v>580</v>
      </c>
      <c r="C155" s="57">
        <f t="shared" ref="C155:G155" si="31">C156</f>
        <v>5951687.75</v>
      </c>
      <c r="D155" s="57">
        <f t="shared" si="31"/>
        <v>0</v>
      </c>
      <c r="E155" s="57">
        <f t="shared" si="31"/>
        <v>0</v>
      </c>
      <c r="F155" s="57">
        <f t="shared" si="31"/>
        <v>0</v>
      </c>
      <c r="G155" s="57">
        <f t="shared" si="31"/>
        <v>0</v>
      </c>
      <c r="H155" s="57">
        <f t="shared" si="28"/>
        <v>5951687.75</v>
      </c>
    </row>
    <row r="156" spans="1:8" ht="75" x14ac:dyDescent="0.25">
      <c r="A156" s="32" t="s">
        <v>305</v>
      </c>
      <c r="B156" s="33" t="s">
        <v>581</v>
      </c>
      <c r="C156" s="58">
        <v>5951687.75</v>
      </c>
      <c r="D156" s="58">
        <v>0</v>
      </c>
      <c r="E156" s="58">
        <v>0</v>
      </c>
      <c r="F156" s="58">
        <v>0</v>
      </c>
      <c r="G156" s="58">
        <v>0</v>
      </c>
      <c r="H156" s="58">
        <f t="shared" si="28"/>
        <v>5951687.75</v>
      </c>
    </row>
    <row r="157" spans="1:8" ht="15" x14ac:dyDescent="0.25">
      <c r="A157" s="30" t="s">
        <v>306</v>
      </c>
      <c r="B157" s="31" t="s">
        <v>157</v>
      </c>
      <c r="C157" s="58">
        <f>C158</f>
        <v>6088750</v>
      </c>
      <c r="D157" s="58">
        <f>D158</f>
        <v>1222666.67</v>
      </c>
      <c r="E157" s="58">
        <f>E158</f>
        <v>2301750</v>
      </c>
      <c r="F157" s="58">
        <f>F158</f>
        <v>174069.03</v>
      </c>
      <c r="G157" s="58">
        <f>G158</f>
        <v>-2207123.4900000002</v>
      </c>
      <c r="H157" s="58">
        <f t="shared" si="28"/>
        <v>7580112.209999999</v>
      </c>
    </row>
    <row r="158" spans="1:8" ht="15" x14ac:dyDescent="0.25">
      <c r="A158" s="30" t="s">
        <v>307</v>
      </c>
      <c r="B158" s="31" t="s">
        <v>158</v>
      </c>
      <c r="C158" s="58">
        <f>C159+C160+C161+C162+C163+C165+C166+C167</f>
        <v>6088750</v>
      </c>
      <c r="D158" s="58">
        <f>D159+D160+D161+D162+D163+D165+D166+D167</f>
        <v>1222666.67</v>
      </c>
      <c r="E158" s="58">
        <f>E159+E160+E161+E162+E163+E165+E166+E167+E172</f>
        <v>2301750</v>
      </c>
      <c r="F158" s="58">
        <f>F159+F160+F161+F162+F163+F165+F166+F167+F172</f>
        <v>174069.03</v>
      </c>
      <c r="G158" s="58">
        <f>G159+G160+G161+G162+G163+G165+G166+G167+G172</f>
        <v>-2207123.4900000002</v>
      </c>
      <c r="H158" s="58">
        <f t="shared" si="28"/>
        <v>7580112.209999999</v>
      </c>
    </row>
    <row r="159" spans="1:8" ht="90" x14ac:dyDescent="0.25">
      <c r="A159" s="32" t="s">
        <v>307</v>
      </c>
      <c r="B159" s="33" t="s">
        <v>582</v>
      </c>
      <c r="C159" s="58">
        <v>0</v>
      </c>
      <c r="D159" s="58">
        <v>0</v>
      </c>
      <c r="E159" s="58">
        <v>0</v>
      </c>
      <c r="F159" s="58">
        <v>174069.03</v>
      </c>
      <c r="G159" s="58"/>
      <c r="H159" s="58">
        <f t="shared" si="28"/>
        <v>174069.03</v>
      </c>
    </row>
    <row r="160" spans="1:8" ht="90" x14ac:dyDescent="0.25">
      <c r="A160" s="32" t="s">
        <v>307</v>
      </c>
      <c r="B160" s="33" t="s">
        <v>583</v>
      </c>
      <c r="C160" s="58">
        <v>0</v>
      </c>
      <c r="D160" s="58">
        <v>0</v>
      </c>
      <c r="E160" s="58">
        <v>0</v>
      </c>
      <c r="F160" s="58">
        <v>0</v>
      </c>
      <c r="G160" s="58">
        <v>0</v>
      </c>
      <c r="H160" s="58">
        <f t="shared" si="28"/>
        <v>0</v>
      </c>
    </row>
    <row r="161" spans="1:8" ht="75" x14ac:dyDescent="0.25">
      <c r="A161" s="32" t="s">
        <v>307</v>
      </c>
      <c r="B161" s="33" t="s">
        <v>584</v>
      </c>
      <c r="C161" s="58">
        <v>524160</v>
      </c>
      <c r="D161" s="58">
        <v>0</v>
      </c>
      <c r="E161" s="58">
        <v>0</v>
      </c>
      <c r="F161" s="58">
        <v>0</v>
      </c>
      <c r="G161" s="58">
        <v>0</v>
      </c>
      <c r="H161" s="58">
        <f t="shared" si="28"/>
        <v>524160</v>
      </c>
    </row>
    <row r="162" spans="1:8" ht="90" x14ac:dyDescent="0.25">
      <c r="A162" s="32" t="s">
        <v>307</v>
      </c>
      <c r="B162" s="33" t="s">
        <v>585</v>
      </c>
      <c r="C162" s="58">
        <f>1656000+18000</f>
        <v>1674000</v>
      </c>
      <c r="D162" s="58">
        <v>0</v>
      </c>
      <c r="E162" s="58">
        <v>0</v>
      </c>
      <c r="F162" s="58">
        <v>0</v>
      </c>
      <c r="G162" s="58">
        <v>-750240</v>
      </c>
      <c r="H162" s="58">
        <f t="shared" si="28"/>
        <v>923760</v>
      </c>
    </row>
    <row r="163" spans="1:8" ht="75" x14ac:dyDescent="0.25">
      <c r="A163" s="32" t="s">
        <v>307</v>
      </c>
      <c r="B163" s="33" t="s">
        <v>586</v>
      </c>
      <c r="C163" s="58">
        <v>3890590</v>
      </c>
      <c r="D163" s="58">
        <v>0</v>
      </c>
      <c r="E163" s="58">
        <v>0</v>
      </c>
      <c r="F163" s="58">
        <v>0</v>
      </c>
      <c r="G163" s="58">
        <v>-1394115.37</v>
      </c>
      <c r="H163" s="58">
        <f t="shared" si="28"/>
        <v>2496474.63</v>
      </c>
    </row>
    <row r="164" spans="1:8" ht="45" x14ac:dyDescent="0.25">
      <c r="A164" s="32" t="s">
        <v>307</v>
      </c>
      <c r="B164" s="33" t="s">
        <v>159</v>
      </c>
      <c r="C164" s="58"/>
      <c r="D164" s="58"/>
      <c r="E164" s="58"/>
      <c r="F164" s="58"/>
      <c r="G164" s="58"/>
      <c r="H164" s="58">
        <f t="shared" si="28"/>
        <v>0</v>
      </c>
    </row>
    <row r="165" spans="1:8" ht="63.75" x14ac:dyDescent="0.25">
      <c r="A165" s="32" t="s">
        <v>307</v>
      </c>
      <c r="B165" s="90" t="s">
        <v>587</v>
      </c>
      <c r="C165" s="58">
        <v>0</v>
      </c>
      <c r="D165" s="58">
        <v>166666.67000000001</v>
      </c>
      <c r="E165" s="58"/>
      <c r="F165" s="58"/>
      <c r="G165" s="58"/>
      <c r="H165" s="58">
        <f t="shared" si="28"/>
        <v>166666.67000000001</v>
      </c>
    </row>
    <row r="166" spans="1:8" ht="76.5" x14ac:dyDescent="0.25">
      <c r="A166" s="32" t="s">
        <v>307</v>
      </c>
      <c r="B166" s="90" t="s">
        <v>588</v>
      </c>
      <c r="C166" s="58">
        <v>0</v>
      </c>
      <c r="D166" s="58">
        <v>56000</v>
      </c>
      <c r="E166" s="58"/>
      <c r="F166" s="58"/>
      <c r="G166" s="58"/>
      <c r="H166" s="58">
        <f t="shared" si="28"/>
        <v>56000</v>
      </c>
    </row>
    <row r="167" spans="1:8" ht="45" x14ac:dyDescent="0.25">
      <c r="A167" s="32" t="s">
        <v>307</v>
      </c>
      <c r="B167" s="33" t="s">
        <v>273</v>
      </c>
      <c r="C167" s="58">
        <v>0</v>
      </c>
      <c r="D167" s="58">
        <v>1000000</v>
      </c>
      <c r="E167" s="58"/>
      <c r="F167" s="58"/>
      <c r="G167" s="58"/>
      <c r="H167" s="58">
        <f t="shared" si="28"/>
        <v>1000000</v>
      </c>
    </row>
    <row r="168" spans="1:8" ht="45" x14ac:dyDescent="0.25">
      <c r="A168" s="32" t="s">
        <v>307</v>
      </c>
      <c r="B168" s="33" t="s">
        <v>274</v>
      </c>
      <c r="C168" s="58"/>
      <c r="D168" s="58"/>
      <c r="E168" s="58"/>
      <c r="F168" s="58"/>
      <c r="G168" s="58"/>
      <c r="H168" s="58">
        <f t="shared" si="28"/>
        <v>0</v>
      </c>
    </row>
    <row r="169" spans="1:8" ht="45" x14ac:dyDescent="0.25">
      <c r="A169" s="32" t="s">
        <v>307</v>
      </c>
      <c r="B169" s="33" t="s">
        <v>275</v>
      </c>
      <c r="C169" s="58"/>
      <c r="D169" s="58"/>
      <c r="E169" s="58"/>
      <c r="F169" s="58"/>
      <c r="G169" s="58"/>
      <c r="H169" s="58">
        <f t="shared" si="28"/>
        <v>0</v>
      </c>
    </row>
    <row r="170" spans="1:8" ht="60" x14ac:dyDescent="0.25">
      <c r="A170" s="32" t="s">
        <v>307</v>
      </c>
      <c r="B170" s="33" t="s">
        <v>589</v>
      </c>
      <c r="C170" s="58"/>
      <c r="D170" s="58"/>
      <c r="E170" s="58"/>
      <c r="F170" s="58"/>
      <c r="G170" s="58"/>
      <c r="H170" s="58">
        <f t="shared" si="28"/>
        <v>0</v>
      </c>
    </row>
    <row r="171" spans="1:8" ht="45" x14ac:dyDescent="0.25">
      <c r="A171" s="32" t="s">
        <v>307</v>
      </c>
      <c r="B171" s="33" t="s">
        <v>308</v>
      </c>
      <c r="C171" s="58"/>
      <c r="D171" s="58"/>
      <c r="E171" s="58"/>
      <c r="F171" s="58"/>
      <c r="G171" s="58"/>
      <c r="H171" s="58">
        <f t="shared" si="28"/>
        <v>0</v>
      </c>
    </row>
    <row r="172" spans="1:8" ht="45" x14ac:dyDescent="0.25">
      <c r="A172" s="32" t="s">
        <v>307</v>
      </c>
      <c r="B172" s="33" t="s">
        <v>276</v>
      </c>
      <c r="C172" s="58">
        <v>0</v>
      </c>
      <c r="D172" s="58"/>
      <c r="E172" s="58">
        <v>2301750</v>
      </c>
      <c r="F172" s="58">
        <v>0</v>
      </c>
      <c r="G172" s="58">
        <v>-62768.12</v>
      </c>
      <c r="H172" s="58">
        <f t="shared" si="28"/>
        <v>2238981.88</v>
      </c>
    </row>
    <row r="173" spans="1:8" ht="28.5" x14ac:dyDescent="0.2">
      <c r="A173" s="53" t="s">
        <v>309</v>
      </c>
      <c r="B173" s="50" t="s">
        <v>262</v>
      </c>
      <c r="C173" s="54">
        <f>C174+C186+C190+C182+C184+C188</f>
        <v>135252131.34</v>
      </c>
      <c r="D173" s="54">
        <f>D174+D186+D190+D182+D184+D188</f>
        <v>0</v>
      </c>
      <c r="E173" s="54">
        <f>E174+E186+E190+E182+E184+E188</f>
        <v>116066.26000000001</v>
      </c>
      <c r="F173" s="54">
        <f>F174+F186+F190+F182+F184+F188</f>
        <v>0</v>
      </c>
      <c r="G173" s="54">
        <f>G174+G186+G190+G182+G184+G188</f>
        <v>0</v>
      </c>
      <c r="H173" s="54">
        <f t="shared" si="28"/>
        <v>135368197.59999999</v>
      </c>
    </row>
    <row r="174" spans="1:8" ht="60" x14ac:dyDescent="0.25">
      <c r="A174" s="30" t="s">
        <v>310</v>
      </c>
      <c r="B174" s="31" t="s">
        <v>590</v>
      </c>
      <c r="C174" s="57">
        <f t="shared" ref="C174:G174" si="32">C175</f>
        <v>127238932.3</v>
      </c>
      <c r="D174" s="57">
        <f t="shared" si="32"/>
        <v>0</v>
      </c>
      <c r="E174" s="57">
        <f t="shared" si="32"/>
        <v>0</v>
      </c>
      <c r="F174" s="57">
        <f t="shared" si="32"/>
        <v>0</v>
      </c>
      <c r="G174" s="57">
        <f t="shared" si="32"/>
        <v>0</v>
      </c>
      <c r="H174" s="57">
        <f t="shared" si="28"/>
        <v>127238932.3</v>
      </c>
    </row>
    <row r="175" spans="1:8" ht="60" x14ac:dyDescent="0.25">
      <c r="A175" s="30" t="s">
        <v>311</v>
      </c>
      <c r="B175" s="31" t="s">
        <v>591</v>
      </c>
      <c r="C175" s="57">
        <f>C176+C177+C178+C179+C180+C181</f>
        <v>127238932.3</v>
      </c>
      <c r="D175" s="57">
        <f>D176+D177+D178+D179+D180+D181</f>
        <v>0</v>
      </c>
      <c r="E175" s="57">
        <f>E176+E177+E178+E179+E180+E181</f>
        <v>0</v>
      </c>
      <c r="F175" s="57">
        <f>F176+F177+F178+F179+F180+F181</f>
        <v>0</v>
      </c>
      <c r="G175" s="57">
        <f>G176+G177+G178+G179+G180+G181</f>
        <v>0</v>
      </c>
      <c r="H175" s="57">
        <f t="shared" si="28"/>
        <v>127238932.3</v>
      </c>
    </row>
    <row r="176" spans="1:8" ht="165" x14ac:dyDescent="0.25">
      <c r="A176" s="32" t="s">
        <v>311</v>
      </c>
      <c r="B176" s="33" t="s">
        <v>163</v>
      </c>
      <c r="C176" s="57">
        <v>78555.3</v>
      </c>
      <c r="D176" s="57">
        <v>0</v>
      </c>
      <c r="E176" s="57">
        <v>0</v>
      </c>
      <c r="F176" s="57">
        <v>0</v>
      </c>
      <c r="G176" s="57">
        <v>0</v>
      </c>
      <c r="H176" s="57">
        <f t="shared" si="28"/>
        <v>78555.3</v>
      </c>
    </row>
    <row r="177" spans="1:8" ht="45" x14ac:dyDescent="0.25">
      <c r="A177" s="32" t="s">
        <v>311</v>
      </c>
      <c r="B177" s="33" t="s">
        <v>592</v>
      </c>
      <c r="C177" s="57">
        <v>111453021</v>
      </c>
      <c r="D177" s="57">
        <v>0</v>
      </c>
      <c r="E177" s="57">
        <v>0</v>
      </c>
      <c r="F177" s="57">
        <v>0</v>
      </c>
      <c r="G177" s="57">
        <v>0</v>
      </c>
      <c r="H177" s="57">
        <f t="shared" si="28"/>
        <v>111453021</v>
      </c>
    </row>
    <row r="178" spans="1:8" ht="60" x14ac:dyDescent="0.25">
      <c r="A178" s="32" t="s">
        <v>311</v>
      </c>
      <c r="B178" s="33" t="s">
        <v>162</v>
      </c>
      <c r="C178" s="57">
        <v>162000</v>
      </c>
      <c r="D178" s="57">
        <v>0</v>
      </c>
      <c r="E178" s="57">
        <v>0</v>
      </c>
      <c r="F178" s="57">
        <v>0</v>
      </c>
      <c r="G178" s="57">
        <v>0</v>
      </c>
      <c r="H178" s="57">
        <f t="shared" si="28"/>
        <v>162000</v>
      </c>
    </row>
    <row r="179" spans="1:8" ht="135" x14ac:dyDescent="0.25">
      <c r="A179" s="32" t="s">
        <v>311</v>
      </c>
      <c r="B179" s="33" t="s">
        <v>312</v>
      </c>
      <c r="C179" s="57">
        <v>14243600</v>
      </c>
      <c r="D179" s="57">
        <v>0</v>
      </c>
      <c r="E179" s="57">
        <v>0</v>
      </c>
      <c r="F179" s="57">
        <v>0</v>
      </c>
      <c r="G179" s="57">
        <v>0</v>
      </c>
      <c r="H179" s="57">
        <f t="shared" si="28"/>
        <v>14243600</v>
      </c>
    </row>
    <row r="180" spans="1:8" ht="90" x14ac:dyDescent="0.25">
      <c r="A180" s="32" t="s">
        <v>311</v>
      </c>
      <c r="B180" s="33" t="s">
        <v>161</v>
      </c>
      <c r="C180" s="57">
        <v>216926</v>
      </c>
      <c r="D180" s="57">
        <v>0</v>
      </c>
      <c r="E180" s="57">
        <v>0</v>
      </c>
      <c r="F180" s="57">
        <v>0</v>
      </c>
      <c r="G180" s="57">
        <v>0</v>
      </c>
      <c r="H180" s="57">
        <f t="shared" si="28"/>
        <v>216926</v>
      </c>
    </row>
    <row r="181" spans="1:8" ht="150" x14ac:dyDescent="0.25">
      <c r="A181" s="32" t="s">
        <v>311</v>
      </c>
      <c r="B181" s="33" t="s">
        <v>160</v>
      </c>
      <c r="C181" s="59">
        <v>1084830</v>
      </c>
      <c r="D181" s="59">
        <v>0</v>
      </c>
      <c r="E181" s="59">
        <v>0</v>
      </c>
      <c r="F181" s="59">
        <v>0</v>
      </c>
      <c r="G181" s="59">
        <v>0</v>
      </c>
      <c r="H181" s="59">
        <f t="shared" si="28"/>
        <v>1084830</v>
      </c>
    </row>
    <row r="182" spans="1:8" ht="90" x14ac:dyDescent="0.25">
      <c r="A182" s="30" t="s">
        <v>313</v>
      </c>
      <c r="B182" s="31" t="s">
        <v>593</v>
      </c>
      <c r="C182" s="57">
        <f t="shared" ref="C182:G182" si="33">C183</f>
        <v>2035757</v>
      </c>
      <c r="D182" s="57">
        <f t="shared" si="33"/>
        <v>0</v>
      </c>
      <c r="E182" s="57">
        <f t="shared" si="33"/>
        <v>0</v>
      </c>
      <c r="F182" s="57">
        <f t="shared" si="33"/>
        <v>0</v>
      </c>
      <c r="G182" s="57">
        <f t="shared" si="33"/>
        <v>0</v>
      </c>
      <c r="H182" s="57">
        <f t="shared" si="28"/>
        <v>2035757</v>
      </c>
    </row>
    <row r="183" spans="1:8" ht="105" x14ac:dyDescent="0.25">
      <c r="A183" s="32" t="s">
        <v>314</v>
      </c>
      <c r="B183" s="33" t="s">
        <v>594</v>
      </c>
      <c r="C183" s="58">
        <v>2035757</v>
      </c>
      <c r="D183" s="58">
        <v>0</v>
      </c>
      <c r="E183" s="58">
        <v>0</v>
      </c>
      <c r="F183" s="58">
        <v>0</v>
      </c>
      <c r="G183" s="58">
        <v>0</v>
      </c>
      <c r="H183" s="58">
        <f t="shared" si="28"/>
        <v>2035757</v>
      </c>
    </row>
    <row r="184" spans="1:8" ht="90" x14ac:dyDescent="0.25">
      <c r="A184" s="30" t="s">
        <v>315</v>
      </c>
      <c r="B184" s="31" t="s">
        <v>595</v>
      </c>
      <c r="C184" s="57">
        <f t="shared" ref="C184:G184" si="34">C185</f>
        <v>5017980</v>
      </c>
      <c r="D184" s="57">
        <f t="shared" si="34"/>
        <v>0</v>
      </c>
      <c r="E184" s="57">
        <f t="shared" si="34"/>
        <v>0</v>
      </c>
      <c r="F184" s="57">
        <f t="shared" si="34"/>
        <v>0</v>
      </c>
      <c r="G184" s="57">
        <f t="shared" si="34"/>
        <v>0</v>
      </c>
      <c r="H184" s="57">
        <f t="shared" si="28"/>
        <v>5017980</v>
      </c>
    </row>
    <row r="185" spans="1:8" ht="90" x14ac:dyDescent="0.25">
      <c r="A185" s="32" t="s">
        <v>316</v>
      </c>
      <c r="B185" s="33" t="s">
        <v>596</v>
      </c>
      <c r="C185" s="58">
        <v>5017980</v>
      </c>
      <c r="D185" s="58">
        <v>0</v>
      </c>
      <c r="E185" s="58">
        <v>0</v>
      </c>
      <c r="F185" s="58">
        <v>0</v>
      </c>
      <c r="G185" s="58">
        <v>0</v>
      </c>
      <c r="H185" s="58">
        <f t="shared" si="28"/>
        <v>5017980</v>
      </c>
    </row>
    <row r="186" spans="1:8" ht="60" x14ac:dyDescent="0.25">
      <c r="A186" s="30" t="s">
        <v>317</v>
      </c>
      <c r="B186" s="31" t="s">
        <v>597</v>
      </c>
      <c r="C186" s="57">
        <f t="shared" ref="C186:G186" si="35">C187</f>
        <v>808789</v>
      </c>
      <c r="D186" s="57">
        <f t="shared" si="35"/>
        <v>0</v>
      </c>
      <c r="E186" s="57">
        <f t="shared" si="35"/>
        <v>80058</v>
      </c>
      <c r="F186" s="57">
        <f t="shared" si="35"/>
        <v>0</v>
      </c>
      <c r="G186" s="57">
        <f t="shared" si="35"/>
        <v>0</v>
      </c>
      <c r="H186" s="57">
        <f t="shared" si="28"/>
        <v>888847</v>
      </c>
    </row>
    <row r="187" spans="1:8" ht="75" x14ac:dyDescent="0.25">
      <c r="A187" s="32" t="s">
        <v>318</v>
      </c>
      <c r="B187" s="33" t="s">
        <v>598</v>
      </c>
      <c r="C187" s="58">
        <v>808789</v>
      </c>
      <c r="D187" s="58">
        <v>0</v>
      </c>
      <c r="E187" s="58">
        <v>80058</v>
      </c>
      <c r="F187" s="58">
        <v>0</v>
      </c>
      <c r="G187" s="58">
        <v>0</v>
      </c>
      <c r="H187" s="58">
        <f t="shared" si="28"/>
        <v>888847</v>
      </c>
    </row>
    <row r="188" spans="1:8" ht="75" x14ac:dyDescent="0.25">
      <c r="A188" s="30" t="s">
        <v>319</v>
      </c>
      <c r="B188" s="31" t="s">
        <v>599</v>
      </c>
      <c r="C188" s="57">
        <f t="shared" ref="C188:G188" si="36">C189</f>
        <v>6640</v>
      </c>
      <c r="D188" s="57">
        <f t="shared" si="36"/>
        <v>0</v>
      </c>
      <c r="E188" s="57">
        <f t="shared" si="36"/>
        <v>0</v>
      </c>
      <c r="F188" s="57">
        <f t="shared" si="36"/>
        <v>0</v>
      </c>
      <c r="G188" s="57">
        <f t="shared" si="36"/>
        <v>0</v>
      </c>
      <c r="H188" s="57">
        <f t="shared" si="28"/>
        <v>6640</v>
      </c>
    </row>
    <row r="189" spans="1:8" ht="90" x14ac:dyDescent="0.25">
      <c r="A189" s="32" t="s">
        <v>320</v>
      </c>
      <c r="B189" s="33" t="s">
        <v>600</v>
      </c>
      <c r="C189" s="58">
        <v>6640</v>
      </c>
      <c r="D189" s="58">
        <v>0</v>
      </c>
      <c r="E189" s="58">
        <v>0</v>
      </c>
      <c r="F189" s="58">
        <v>0</v>
      </c>
      <c r="G189" s="58">
        <v>0</v>
      </c>
      <c r="H189" s="58">
        <f t="shared" si="28"/>
        <v>6640</v>
      </c>
    </row>
    <row r="190" spans="1:8" ht="60" x14ac:dyDescent="0.25">
      <c r="A190" s="30" t="s">
        <v>321</v>
      </c>
      <c r="B190" s="31" t="s">
        <v>601</v>
      </c>
      <c r="C190" s="57">
        <f t="shared" ref="C190:G190" si="37">C191</f>
        <v>144033.04</v>
      </c>
      <c r="D190" s="57">
        <f t="shared" si="37"/>
        <v>0</v>
      </c>
      <c r="E190" s="57">
        <f t="shared" si="37"/>
        <v>36008.26</v>
      </c>
      <c r="F190" s="57">
        <f t="shared" si="37"/>
        <v>0</v>
      </c>
      <c r="G190" s="57">
        <f t="shared" si="37"/>
        <v>0</v>
      </c>
      <c r="H190" s="57">
        <f t="shared" si="28"/>
        <v>180041.30000000002</v>
      </c>
    </row>
    <row r="191" spans="1:8" ht="75" x14ac:dyDescent="0.25">
      <c r="A191" s="32" t="s">
        <v>322</v>
      </c>
      <c r="B191" s="33" t="s">
        <v>602</v>
      </c>
      <c r="C191" s="58">
        <v>144033.04</v>
      </c>
      <c r="D191" s="58">
        <v>0</v>
      </c>
      <c r="E191" s="58">
        <v>36008.26</v>
      </c>
      <c r="F191" s="58">
        <v>0</v>
      </c>
      <c r="G191" s="58">
        <v>0</v>
      </c>
      <c r="H191" s="58">
        <f t="shared" si="28"/>
        <v>180041.30000000002</v>
      </c>
    </row>
    <row r="192" spans="1:8" ht="15" x14ac:dyDescent="0.25">
      <c r="A192" s="2" t="s">
        <v>323</v>
      </c>
      <c r="B192" s="60" t="s">
        <v>1</v>
      </c>
      <c r="C192" s="58">
        <f>C195</f>
        <v>0</v>
      </c>
      <c r="D192" s="58">
        <f>D195</f>
        <v>300000</v>
      </c>
      <c r="E192" s="58">
        <f>E195+E193+E197</f>
        <v>6770720</v>
      </c>
      <c r="F192" s="58">
        <f>F195+F193+F197</f>
        <v>410400</v>
      </c>
      <c r="G192" s="58">
        <f>G195+G193+G197</f>
        <v>0</v>
      </c>
      <c r="H192" s="58">
        <f t="shared" si="28"/>
        <v>7481120</v>
      </c>
    </row>
    <row r="193" spans="1:8" ht="75" x14ac:dyDescent="0.25">
      <c r="A193" s="91" t="s">
        <v>603</v>
      </c>
      <c r="B193" s="61" t="s">
        <v>604</v>
      </c>
      <c r="C193" s="58"/>
      <c r="D193" s="58"/>
      <c r="E193" s="58">
        <f>E194</f>
        <v>1770720</v>
      </c>
      <c r="F193" s="58">
        <f>F194</f>
        <v>260400</v>
      </c>
      <c r="G193" s="58">
        <f>G194</f>
        <v>0</v>
      </c>
      <c r="H193" s="58">
        <f t="shared" si="28"/>
        <v>2031120</v>
      </c>
    </row>
    <row r="194" spans="1:8" ht="75" x14ac:dyDescent="0.25">
      <c r="A194" s="32" t="s">
        <v>605</v>
      </c>
      <c r="B194" s="92" t="s">
        <v>606</v>
      </c>
      <c r="C194" s="58"/>
      <c r="D194" s="58"/>
      <c r="E194" s="58">
        <v>1770720</v>
      </c>
      <c r="F194" s="58">
        <v>260400</v>
      </c>
      <c r="G194" s="58"/>
      <c r="H194" s="58">
        <f t="shared" si="28"/>
        <v>2031120</v>
      </c>
    </row>
    <row r="195" spans="1:8" ht="45" x14ac:dyDescent="0.25">
      <c r="A195" s="91" t="s">
        <v>607</v>
      </c>
      <c r="B195" s="61" t="s">
        <v>608</v>
      </c>
      <c r="C195" s="57">
        <f t="shared" ref="C195" si="38">C196</f>
        <v>0</v>
      </c>
      <c r="D195" s="57">
        <f>D196</f>
        <v>300000</v>
      </c>
      <c r="E195" s="57">
        <f>E196</f>
        <v>0</v>
      </c>
      <c r="F195" s="57">
        <f>F196</f>
        <v>0</v>
      </c>
      <c r="G195" s="57">
        <f>G196</f>
        <v>0</v>
      </c>
      <c r="H195" s="57">
        <f t="shared" si="28"/>
        <v>300000</v>
      </c>
    </row>
    <row r="196" spans="1:8" ht="60" x14ac:dyDescent="0.25">
      <c r="A196" s="32" t="s">
        <v>609</v>
      </c>
      <c r="B196" s="33" t="s">
        <v>610</v>
      </c>
      <c r="C196" s="58">
        <v>0</v>
      </c>
      <c r="D196" s="58">
        <v>300000</v>
      </c>
      <c r="E196" s="58"/>
      <c r="F196" s="58"/>
      <c r="G196" s="58"/>
      <c r="H196" s="58">
        <f t="shared" si="28"/>
        <v>300000</v>
      </c>
    </row>
    <row r="197" spans="1:8" ht="30" x14ac:dyDescent="0.25">
      <c r="A197" s="91" t="s">
        <v>611</v>
      </c>
      <c r="B197" s="61" t="s">
        <v>612</v>
      </c>
      <c r="C197" s="58"/>
      <c r="D197" s="58"/>
      <c r="E197" s="58">
        <f>E198</f>
        <v>5000000</v>
      </c>
      <c r="F197" s="58">
        <f>F198</f>
        <v>150000</v>
      </c>
      <c r="G197" s="58">
        <f>G198</f>
        <v>0</v>
      </c>
      <c r="H197" s="58">
        <f t="shared" si="28"/>
        <v>5150000</v>
      </c>
    </row>
    <row r="198" spans="1:8" ht="45" x14ac:dyDescent="0.25">
      <c r="A198" s="32" t="s">
        <v>613</v>
      </c>
      <c r="B198" s="92" t="s">
        <v>614</v>
      </c>
      <c r="C198" s="58"/>
      <c r="D198" s="58"/>
      <c r="E198" s="58">
        <v>5000000</v>
      </c>
      <c r="F198" s="58">
        <v>150000</v>
      </c>
      <c r="G198" s="58"/>
      <c r="H198" s="58">
        <f t="shared" ref="H198:H205" si="39">SUM(C198:G198)</f>
        <v>5150000</v>
      </c>
    </row>
    <row r="199" spans="1:8" ht="28.5" x14ac:dyDescent="0.2">
      <c r="A199" s="62" t="s">
        <v>263</v>
      </c>
      <c r="B199" s="50" t="s">
        <v>264</v>
      </c>
      <c r="C199" s="63">
        <f t="shared" ref="C199:C200" si="40">C200</f>
        <v>0</v>
      </c>
      <c r="D199" s="63"/>
      <c r="E199" s="63">
        <f t="shared" ref="E199:G200" si="41">E200</f>
        <v>167348.89000000001</v>
      </c>
      <c r="F199" s="63">
        <f t="shared" si="41"/>
        <v>0</v>
      </c>
      <c r="G199" s="63">
        <f t="shared" si="41"/>
        <v>0</v>
      </c>
      <c r="H199" s="63">
        <f t="shared" si="39"/>
        <v>167348.89000000001</v>
      </c>
    </row>
    <row r="200" spans="1:8" ht="30" x14ac:dyDescent="0.25">
      <c r="A200" s="3" t="s">
        <v>265</v>
      </c>
      <c r="B200" s="61" t="s">
        <v>266</v>
      </c>
      <c r="C200" s="57">
        <f t="shared" si="40"/>
        <v>0</v>
      </c>
      <c r="D200" s="57"/>
      <c r="E200" s="57">
        <f t="shared" si="41"/>
        <v>167348.89000000001</v>
      </c>
      <c r="F200" s="57">
        <f t="shared" si="41"/>
        <v>0</v>
      </c>
      <c r="G200" s="57">
        <f t="shared" si="41"/>
        <v>0</v>
      </c>
      <c r="H200" s="57">
        <f t="shared" si="39"/>
        <v>167348.89000000001</v>
      </c>
    </row>
    <row r="201" spans="1:8" ht="30" x14ac:dyDescent="0.25">
      <c r="A201" s="32" t="s">
        <v>267</v>
      </c>
      <c r="B201" s="33" t="s">
        <v>266</v>
      </c>
      <c r="C201" s="58">
        <v>0</v>
      </c>
      <c r="D201" s="58"/>
      <c r="E201" s="58">
        <v>167348.89000000001</v>
      </c>
      <c r="F201" s="58">
        <v>0</v>
      </c>
      <c r="G201" s="58">
        <v>0</v>
      </c>
      <c r="H201" s="58">
        <f t="shared" si="39"/>
        <v>167348.89000000001</v>
      </c>
    </row>
    <row r="202" spans="1:8" ht="42.75" x14ac:dyDescent="0.2">
      <c r="A202" s="64" t="s">
        <v>0</v>
      </c>
      <c r="B202" s="50" t="s">
        <v>164</v>
      </c>
      <c r="C202" s="54">
        <f>C204</f>
        <v>0</v>
      </c>
      <c r="D202" s="54">
        <f>D204</f>
        <v>-1003596</v>
      </c>
      <c r="E202" s="54">
        <f>E204</f>
        <v>0</v>
      </c>
      <c r="F202" s="54">
        <f>F204</f>
        <v>-1575000</v>
      </c>
      <c r="G202" s="54">
        <f>G204</f>
        <v>-30000</v>
      </c>
      <c r="H202" s="54">
        <f t="shared" si="39"/>
        <v>-2608596</v>
      </c>
    </row>
    <row r="203" spans="1:8" ht="60" x14ac:dyDescent="0.2">
      <c r="A203" s="30" t="s">
        <v>615</v>
      </c>
      <c r="B203" s="31" t="s">
        <v>165</v>
      </c>
      <c r="C203" s="54">
        <f t="shared" ref="C203" si="42">C204</f>
        <v>0</v>
      </c>
      <c r="D203" s="54">
        <f>D204</f>
        <v>-1003596</v>
      </c>
      <c r="E203" s="54">
        <f>E204</f>
        <v>0</v>
      </c>
      <c r="F203" s="54">
        <f>F204</f>
        <v>-1575000</v>
      </c>
      <c r="G203" s="54">
        <f>G204</f>
        <v>-30000</v>
      </c>
      <c r="H203" s="54">
        <f t="shared" si="39"/>
        <v>-2608596</v>
      </c>
    </row>
    <row r="204" spans="1:8" ht="60" x14ac:dyDescent="0.25">
      <c r="A204" s="32" t="s">
        <v>616</v>
      </c>
      <c r="B204" s="33" t="s">
        <v>268</v>
      </c>
      <c r="C204" s="58">
        <v>0</v>
      </c>
      <c r="D204" s="58">
        <v>-1003596</v>
      </c>
      <c r="E204" s="58"/>
      <c r="F204" s="58">
        <v>-1575000</v>
      </c>
      <c r="G204" s="58">
        <v>-30000</v>
      </c>
      <c r="H204" s="58">
        <f t="shared" si="39"/>
        <v>-2608596</v>
      </c>
    </row>
    <row r="205" spans="1:8" ht="15" thickBot="1" x14ac:dyDescent="0.25">
      <c r="A205" s="93"/>
      <c r="B205" s="65" t="s">
        <v>166</v>
      </c>
      <c r="C205" s="66">
        <f>C5+C127</f>
        <v>315156957.09000003</v>
      </c>
      <c r="D205" s="66">
        <f>D5+D127</f>
        <v>10251705.67</v>
      </c>
      <c r="E205" s="66">
        <f>E5+E127</f>
        <v>12233695.15</v>
      </c>
      <c r="F205" s="66">
        <f>F5+F127</f>
        <v>-386506.79000000027</v>
      </c>
      <c r="G205" s="66">
        <f>G5+G127</f>
        <v>-3445232.43</v>
      </c>
      <c r="H205" s="66">
        <f t="shared" si="39"/>
        <v>333810618.69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4"/>
  <sheetViews>
    <sheetView zoomScale="90" zoomScaleNormal="90" workbookViewId="0">
      <pane xSplit="1" ySplit="2" topLeftCell="E3" activePane="bottomRight" state="frozen"/>
      <selection pane="topRight" activeCell="B1" sqref="B1"/>
      <selection pane="bottomLeft" activeCell="A4" sqref="A4"/>
      <selection pane="bottomRight" activeCell="G7" sqref="G7"/>
    </sheetView>
  </sheetViews>
  <sheetFormatPr defaultColWidth="9.140625" defaultRowHeight="14.25" x14ac:dyDescent="0.25"/>
  <cols>
    <col min="1" max="1" width="39.85546875" style="1" customWidth="1"/>
    <col min="2" max="2" width="6.85546875" style="6" customWidth="1"/>
    <col min="3" max="3" width="7" style="1" customWidth="1"/>
    <col min="4" max="4" width="15.28515625" style="1" customWidth="1"/>
    <col min="5" max="5" width="9.140625" style="1" customWidth="1"/>
    <col min="6" max="6" width="18.7109375" style="1" customWidth="1"/>
    <col min="7" max="7" width="18.28515625" style="1" customWidth="1"/>
    <col min="8" max="8" width="20.28515625" style="1" customWidth="1"/>
    <col min="9" max="9" width="17.140625" style="1" customWidth="1"/>
    <col min="10" max="10" width="15.85546875" style="1" customWidth="1"/>
    <col min="11" max="11" width="18.5703125" style="1" customWidth="1"/>
    <col min="12" max="12" width="18.28515625" style="1" customWidth="1"/>
    <col min="13" max="253" width="9.140625" style="1"/>
    <col min="254" max="254" width="7.85546875" style="1" customWidth="1"/>
    <col min="255" max="255" width="56.42578125" style="1" customWidth="1"/>
    <col min="256" max="256" width="18.7109375" style="1" customWidth="1"/>
    <col min="257" max="258" width="15.42578125" style="1" customWidth="1"/>
    <col min="259" max="259" width="14.85546875" style="1" customWidth="1"/>
    <col min="260" max="261" width="15.28515625" style="1" customWidth="1"/>
    <col min="262" max="262" width="15.5703125" style="1" customWidth="1"/>
    <col min="263" max="264" width="15.85546875" style="1" customWidth="1"/>
    <col min="265" max="265" width="17.42578125" style="1" customWidth="1"/>
    <col min="266" max="509" width="9.140625" style="1"/>
    <col min="510" max="510" width="7.85546875" style="1" customWidth="1"/>
    <col min="511" max="511" width="56.42578125" style="1" customWidth="1"/>
    <col min="512" max="512" width="18.7109375" style="1" customWidth="1"/>
    <col min="513" max="514" width="15.42578125" style="1" customWidth="1"/>
    <col min="515" max="515" width="14.85546875" style="1" customWidth="1"/>
    <col min="516" max="517" width="15.28515625" style="1" customWidth="1"/>
    <col min="518" max="518" width="15.5703125" style="1" customWidth="1"/>
    <col min="519" max="520" width="15.85546875" style="1" customWidth="1"/>
    <col min="521" max="521" width="17.42578125" style="1" customWidth="1"/>
    <col min="522" max="765" width="9.140625" style="1"/>
    <col min="766" max="766" width="7.85546875" style="1" customWidth="1"/>
    <col min="767" max="767" width="56.42578125" style="1" customWidth="1"/>
    <col min="768" max="768" width="18.7109375" style="1" customWidth="1"/>
    <col min="769" max="770" width="15.42578125" style="1" customWidth="1"/>
    <col min="771" max="771" width="14.85546875" style="1" customWidth="1"/>
    <col min="772" max="773" width="15.28515625" style="1" customWidth="1"/>
    <col min="774" max="774" width="15.5703125" style="1" customWidth="1"/>
    <col min="775" max="776" width="15.85546875" style="1" customWidth="1"/>
    <col min="777" max="777" width="17.42578125" style="1" customWidth="1"/>
    <col min="778" max="1021" width="9.140625" style="1"/>
    <col min="1022" max="1022" width="7.85546875" style="1" customWidth="1"/>
    <col min="1023" max="1023" width="56.42578125" style="1" customWidth="1"/>
    <col min="1024" max="1024" width="18.7109375" style="1" customWidth="1"/>
    <col min="1025" max="1026" width="15.42578125" style="1" customWidth="1"/>
    <col min="1027" max="1027" width="14.85546875" style="1" customWidth="1"/>
    <col min="1028" max="1029" width="15.28515625" style="1" customWidth="1"/>
    <col min="1030" max="1030" width="15.5703125" style="1" customWidth="1"/>
    <col min="1031" max="1032" width="15.85546875" style="1" customWidth="1"/>
    <col min="1033" max="1033" width="17.42578125" style="1" customWidth="1"/>
    <col min="1034" max="1277" width="9.140625" style="1"/>
    <col min="1278" max="1278" width="7.85546875" style="1" customWidth="1"/>
    <col min="1279" max="1279" width="56.42578125" style="1" customWidth="1"/>
    <col min="1280" max="1280" width="18.7109375" style="1" customWidth="1"/>
    <col min="1281" max="1282" width="15.42578125" style="1" customWidth="1"/>
    <col min="1283" max="1283" width="14.85546875" style="1" customWidth="1"/>
    <col min="1284" max="1285" width="15.28515625" style="1" customWidth="1"/>
    <col min="1286" max="1286" width="15.5703125" style="1" customWidth="1"/>
    <col min="1287" max="1288" width="15.85546875" style="1" customWidth="1"/>
    <col min="1289" max="1289" width="17.42578125" style="1" customWidth="1"/>
    <col min="1290" max="1533" width="9.140625" style="1"/>
    <col min="1534" max="1534" width="7.85546875" style="1" customWidth="1"/>
    <col min="1535" max="1535" width="56.42578125" style="1" customWidth="1"/>
    <col min="1536" max="1536" width="18.7109375" style="1" customWidth="1"/>
    <col min="1537" max="1538" width="15.42578125" style="1" customWidth="1"/>
    <col min="1539" max="1539" width="14.85546875" style="1" customWidth="1"/>
    <col min="1540" max="1541" width="15.28515625" style="1" customWidth="1"/>
    <col min="1542" max="1542" width="15.5703125" style="1" customWidth="1"/>
    <col min="1543" max="1544" width="15.85546875" style="1" customWidth="1"/>
    <col min="1545" max="1545" width="17.42578125" style="1" customWidth="1"/>
    <col min="1546" max="1789" width="9.140625" style="1"/>
    <col min="1790" max="1790" width="7.85546875" style="1" customWidth="1"/>
    <col min="1791" max="1791" width="56.42578125" style="1" customWidth="1"/>
    <col min="1792" max="1792" width="18.7109375" style="1" customWidth="1"/>
    <col min="1793" max="1794" width="15.42578125" style="1" customWidth="1"/>
    <col min="1795" max="1795" width="14.85546875" style="1" customWidth="1"/>
    <col min="1796" max="1797" width="15.28515625" style="1" customWidth="1"/>
    <col min="1798" max="1798" width="15.5703125" style="1" customWidth="1"/>
    <col min="1799" max="1800" width="15.85546875" style="1" customWidth="1"/>
    <col min="1801" max="1801" width="17.42578125" style="1" customWidth="1"/>
    <col min="1802" max="2045" width="9.140625" style="1"/>
    <col min="2046" max="2046" width="7.85546875" style="1" customWidth="1"/>
    <col min="2047" max="2047" width="56.42578125" style="1" customWidth="1"/>
    <col min="2048" max="2048" width="18.7109375" style="1" customWidth="1"/>
    <col min="2049" max="2050" width="15.42578125" style="1" customWidth="1"/>
    <col min="2051" max="2051" width="14.85546875" style="1" customWidth="1"/>
    <col min="2052" max="2053" width="15.28515625" style="1" customWidth="1"/>
    <col min="2054" max="2054" width="15.5703125" style="1" customWidth="1"/>
    <col min="2055" max="2056" width="15.85546875" style="1" customWidth="1"/>
    <col min="2057" max="2057" width="17.42578125" style="1" customWidth="1"/>
    <col min="2058" max="2301" width="9.140625" style="1"/>
    <col min="2302" max="2302" width="7.85546875" style="1" customWidth="1"/>
    <col min="2303" max="2303" width="56.42578125" style="1" customWidth="1"/>
    <col min="2304" max="2304" width="18.7109375" style="1" customWidth="1"/>
    <col min="2305" max="2306" width="15.42578125" style="1" customWidth="1"/>
    <col min="2307" max="2307" width="14.85546875" style="1" customWidth="1"/>
    <col min="2308" max="2309" width="15.28515625" style="1" customWidth="1"/>
    <col min="2310" max="2310" width="15.5703125" style="1" customWidth="1"/>
    <col min="2311" max="2312" width="15.85546875" style="1" customWidth="1"/>
    <col min="2313" max="2313" width="17.42578125" style="1" customWidth="1"/>
    <col min="2314" max="2557" width="9.140625" style="1"/>
    <col min="2558" max="2558" width="7.85546875" style="1" customWidth="1"/>
    <col min="2559" max="2559" width="56.42578125" style="1" customWidth="1"/>
    <col min="2560" max="2560" width="18.7109375" style="1" customWidth="1"/>
    <col min="2561" max="2562" width="15.42578125" style="1" customWidth="1"/>
    <col min="2563" max="2563" width="14.85546875" style="1" customWidth="1"/>
    <col min="2564" max="2565" width="15.28515625" style="1" customWidth="1"/>
    <col min="2566" max="2566" width="15.5703125" style="1" customWidth="1"/>
    <col min="2567" max="2568" width="15.85546875" style="1" customWidth="1"/>
    <col min="2569" max="2569" width="17.42578125" style="1" customWidth="1"/>
    <col min="2570" max="2813" width="9.140625" style="1"/>
    <col min="2814" max="2814" width="7.85546875" style="1" customWidth="1"/>
    <col min="2815" max="2815" width="56.42578125" style="1" customWidth="1"/>
    <col min="2816" max="2816" width="18.7109375" style="1" customWidth="1"/>
    <col min="2817" max="2818" width="15.42578125" style="1" customWidth="1"/>
    <col min="2819" max="2819" width="14.85546875" style="1" customWidth="1"/>
    <col min="2820" max="2821" width="15.28515625" style="1" customWidth="1"/>
    <col min="2822" max="2822" width="15.5703125" style="1" customWidth="1"/>
    <col min="2823" max="2824" width="15.85546875" style="1" customWidth="1"/>
    <col min="2825" max="2825" width="17.42578125" style="1" customWidth="1"/>
    <col min="2826" max="3069" width="9.140625" style="1"/>
    <col min="3070" max="3070" width="7.85546875" style="1" customWidth="1"/>
    <col min="3071" max="3071" width="56.42578125" style="1" customWidth="1"/>
    <col min="3072" max="3072" width="18.7109375" style="1" customWidth="1"/>
    <col min="3073" max="3074" width="15.42578125" style="1" customWidth="1"/>
    <col min="3075" max="3075" width="14.85546875" style="1" customWidth="1"/>
    <col min="3076" max="3077" width="15.28515625" style="1" customWidth="1"/>
    <col min="3078" max="3078" width="15.5703125" style="1" customWidth="1"/>
    <col min="3079" max="3080" width="15.85546875" style="1" customWidth="1"/>
    <col min="3081" max="3081" width="17.42578125" style="1" customWidth="1"/>
    <col min="3082" max="3325" width="9.140625" style="1"/>
    <col min="3326" max="3326" width="7.85546875" style="1" customWidth="1"/>
    <col min="3327" max="3327" width="56.42578125" style="1" customWidth="1"/>
    <col min="3328" max="3328" width="18.7109375" style="1" customWidth="1"/>
    <col min="3329" max="3330" width="15.42578125" style="1" customWidth="1"/>
    <col min="3331" max="3331" width="14.85546875" style="1" customWidth="1"/>
    <col min="3332" max="3333" width="15.28515625" style="1" customWidth="1"/>
    <col min="3334" max="3334" width="15.5703125" style="1" customWidth="1"/>
    <col min="3335" max="3336" width="15.85546875" style="1" customWidth="1"/>
    <col min="3337" max="3337" width="17.42578125" style="1" customWidth="1"/>
    <col min="3338" max="3581" width="9.140625" style="1"/>
    <col min="3582" max="3582" width="7.85546875" style="1" customWidth="1"/>
    <col min="3583" max="3583" width="56.42578125" style="1" customWidth="1"/>
    <col min="3584" max="3584" width="18.7109375" style="1" customWidth="1"/>
    <col min="3585" max="3586" width="15.42578125" style="1" customWidth="1"/>
    <col min="3587" max="3587" width="14.85546875" style="1" customWidth="1"/>
    <col min="3588" max="3589" width="15.28515625" style="1" customWidth="1"/>
    <col min="3590" max="3590" width="15.5703125" style="1" customWidth="1"/>
    <col min="3591" max="3592" width="15.85546875" style="1" customWidth="1"/>
    <col min="3593" max="3593" width="17.42578125" style="1" customWidth="1"/>
    <col min="3594" max="3837" width="9.140625" style="1"/>
    <col min="3838" max="3838" width="7.85546875" style="1" customWidth="1"/>
    <col min="3839" max="3839" width="56.42578125" style="1" customWidth="1"/>
    <col min="3840" max="3840" width="18.7109375" style="1" customWidth="1"/>
    <col min="3841" max="3842" width="15.42578125" style="1" customWidth="1"/>
    <col min="3843" max="3843" width="14.85546875" style="1" customWidth="1"/>
    <col min="3844" max="3845" width="15.28515625" style="1" customWidth="1"/>
    <col min="3846" max="3846" width="15.5703125" style="1" customWidth="1"/>
    <col min="3847" max="3848" width="15.85546875" style="1" customWidth="1"/>
    <col min="3849" max="3849" width="17.42578125" style="1" customWidth="1"/>
    <col min="3850" max="4093" width="9.140625" style="1"/>
    <col min="4094" max="4094" width="7.85546875" style="1" customWidth="1"/>
    <col min="4095" max="4095" width="56.42578125" style="1" customWidth="1"/>
    <col min="4096" max="4096" width="18.7109375" style="1" customWidth="1"/>
    <col min="4097" max="4098" width="15.42578125" style="1" customWidth="1"/>
    <col min="4099" max="4099" width="14.85546875" style="1" customWidth="1"/>
    <col min="4100" max="4101" width="15.28515625" style="1" customWidth="1"/>
    <col min="4102" max="4102" width="15.5703125" style="1" customWidth="1"/>
    <col min="4103" max="4104" width="15.85546875" style="1" customWidth="1"/>
    <col min="4105" max="4105" width="17.42578125" style="1" customWidth="1"/>
    <col min="4106" max="4349" width="9.140625" style="1"/>
    <col min="4350" max="4350" width="7.85546875" style="1" customWidth="1"/>
    <col min="4351" max="4351" width="56.42578125" style="1" customWidth="1"/>
    <col min="4352" max="4352" width="18.7109375" style="1" customWidth="1"/>
    <col min="4353" max="4354" width="15.42578125" style="1" customWidth="1"/>
    <col min="4355" max="4355" width="14.85546875" style="1" customWidth="1"/>
    <col min="4356" max="4357" width="15.28515625" style="1" customWidth="1"/>
    <col min="4358" max="4358" width="15.5703125" style="1" customWidth="1"/>
    <col min="4359" max="4360" width="15.85546875" style="1" customWidth="1"/>
    <col min="4361" max="4361" width="17.42578125" style="1" customWidth="1"/>
    <col min="4362" max="4605" width="9.140625" style="1"/>
    <col min="4606" max="4606" width="7.85546875" style="1" customWidth="1"/>
    <col min="4607" max="4607" width="56.42578125" style="1" customWidth="1"/>
    <col min="4608" max="4608" width="18.7109375" style="1" customWidth="1"/>
    <col min="4609" max="4610" width="15.42578125" style="1" customWidth="1"/>
    <col min="4611" max="4611" width="14.85546875" style="1" customWidth="1"/>
    <col min="4612" max="4613" width="15.28515625" style="1" customWidth="1"/>
    <col min="4614" max="4614" width="15.5703125" style="1" customWidth="1"/>
    <col min="4615" max="4616" width="15.85546875" style="1" customWidth="1"/>
    <col min="4617" max="4617" width="17.42578125" style="1" customWidth="1"/>
    <col min="4618" max="4861" width="9.140625" style="1"/>
    <col min="4862" max="4862" width="7.85546875" style="1" customWidth="1"/>
    <col min="4863" max="4863" width="56.42578125" style="1" customWidth="1"/>
    <col min="4864" max="4864" width="18.7109375" style="1" customWidth="1"/>
    <col min="4865" max="4866" width="15.42578125" style="1" customWidth="1"/>
    <col min="4867" max="4867" width="14.85546875" style="1" customWidth="1"/>
    <col min="4868" max="4869" width="15.28515625" style="1" customWidth="1"/>
    <col min="4870" max="4870" width="15.5703125" style="1" customWidth="1"/>
    <col min="4871" max="4872" width="15.85546875" style="1" customWidth="1"/>
    <col min="4873" max="4873" width="17.42578125" style="1" customWidth="1"/>
    <col min="4874" max="5117" width="9.140625" style="1"/>
    <col min="5118" max="5118" width="7.85546875" style="1" customWidth="1"/>
    <col min="5119" max="5119" width="56.42578125" style="1" customWidth="1"/>
    <col min="5120" max="5120" width="18.7109375" style="1" customWidth="1"/>
    <col min="5121" max="5122" width="15.42578125" style="1" customWidth="1"/>
    <col min="5123" max="5123" width="14.85546875" style="1" customWidth="1"/>
    <col min="5124" max="5125" width="15.28515625" style="1" customWidth="1"/>
    <col min="5126" max="5126" width="15.5703125" style="1" customWidth="1"/>
    <col min="5127" max="5128" width="15.85546875" style="1" customWidth="1"/>
    <col min="5129" max="5129" width="17.42578125" style="1" customWidth="1"/>
    <col min="5130" max="5373" width="9.140625" style="1"/>
    <col min="5374" max="5374" width="7.85546875" style="1" customWidth="1"/>
    <col min="5375" max="5375" width="56.42578125" style="1" customWidth="1"/>
    <col min="5376" max="5376" width="18.7109375" style="1" customWidth="1"/>
    <col min="5377" max="5378" width="15.42578125" style="1" customWidth="1"/>
    <col min="5379" max="5379" width="14.85546875" style="1" customWidth="1"/>
    <col min="5380" max="5381" width="15.28515625" style="1" customWidth="1"/>
    <col min="5382" max="5382" width="15.5703125" style="1" customWidth="1"/>
    <col min="5383" max="5384" width="15.85546875" style="1" customWidth="1"/>
    <col min="5385" max="5385" width="17.42578125" style="1" customWidth="1"/>
    <col min="5386" max="5629" width="9.140625" style="1"/>
    <col min="5630" max="5630" width="7.85546875" style="1" customWidth="1"/>
    <col min="5631" max="5631" width="56.42578125" style="1" customWidth="1"/>
    <col min="5632" max="5632" width="18.7109375" style="1" customWidth="1"/>
    <col min="5633" max="5634" width="15.42578125" style="1" customWidth="1"/>
    <col min="5635" max="5635" width="14.85546875" style="1" customWidth="1"/>
    <col min="5636" max="5637" width="15.28515625" style="1" customWidth="1"/>
    <col min="5638" max="5638" width="15.5703125" style="1" customWidth="1"/>
    <col min="5639" max="5640" width="15.85546875" style="1" customWidth="1"/>
    <col min="5641" max="5641" width="17.42578125" style="1" customWidth="1"/>
    <col min="5642" max="5885" width="9.140625" style="1"/>
    <col min="5886" max="5886" width="7.85546875" style="1" customWidth="1"/>
    <col min="5887" max="5887" width="56.42578125" style="1" customWidth="1"/>
    <col min="5888" max="5888" width="18.7109375" style="1" customWidth="1"/>
    <col min="5889" max="5890" width="15.42578125" style="1" customWidth="1"/>
    <col min="5891" max="5891" width="14.85546875" style="1" customWidth="1"/>
    <col min="5892" max="5893" width="15.28515625" style="1" customWidth="1"/>
    <col min="5894" max="5894" width="15.5703125" style="1" customWidth="1"/>
    <col min="5895" max="5896" width="15.85546875" style="1" customWidth="1"/>
    <col min="5897" max="5897" width="17.42578125" style="1" customWidth="1"/>
    <col min="5898" max="6141" width="9.140625" style="1"/>
    <col min="6142" max="6142" width="7.85546875" style="1" customWidth="1"/>
    <col min="6143" max="6143" width="56.42578125" style="1" customWidth="1"/>
    <col min="6144" max="6144" width="18.7109375" style="1" customWidth="1"/>
    <col min="6145" max="6146" width="15.42578125" style="1" customWidth="1"/>
    <col min="6147" max="6147" width="14.85546875" style="1" customWidth="1"/>
    <col min="6148" max="6149" width="15.28515625" style="1" customWidth="1"/>
    <col min="6150" max="6150" width="15.5703125" style="1" customWidth="1"/>
    <col min="6151" max="6152" width="15.85546875" style="1" customWidth="1"/>
    <col min="6153" max="6153" width="17.42578125" style="1" customWidth="1"/>
    <col min="6154" max="6397" width="9.140625" style="1"/>
    <col min="6398" max="6398" width="7.85546875" style="1" customWidth="1"/>
    <col min="6399" max="6399" width="56.42578125" style="1" customWidth="1"/>
    <col min="6400" max="6400" width="18.7109375" style="1" customWidth="1"/>
    <col min="6401" max="6402" width="15.42578125" style="1" customWidth="1"/>
    <col min="6403" max="6403" width="14.85546875" style="1" customWidth="1"/>
    <col min="6404" max="6405" width="15.28515625" style="1" customWidth="1"/>
    <col min="6406" max="6406" width="15.5703125" style="1" customWidth="1"/>
    <col min="6407" max="6408" width="15.85546875" style="1" customWidth="1"/>
    <col min="6409" max="6409" width="17.42578125" style="1" customWidth="1"/>
    <col min="6410" max="6653" width="9.140625" style="1"/>
    <col min="6654" max="6654" width="7.85546875" style="1" customWidth="1"/>
    <col min="6655" max="6655" width="56.42578125" style="1" customWidth="1"/>
    <col min="6656" max="6656" width="18.7109375" style="1" customWidth="1"/>
    <col min="6657" max="6658" width="15.42578125" style="1" customWidth="1"/>
    <col min="6659" max="6659" width="14.85546875" style="1" customWidth="1"/>
    <col min="6660" max="6661" width="15.28515625" style="1" customWidth="1"/>
    <col min="6662" max="6662" width="15.5703125" style="1" customWidth="1"/>
    <col min="6663" max="6664" width="15.85546875" style="1" customWidth="1"/>
    <col min="6665" max="6665" width="17.42578125" style="1" customWidth="1"/>
    <col min="6666" max="6909" width="9.140625" style="1"/>
    <col min="6910" max="6910" width="7.85546875" style="1" customWidth="1"/>
    <col min="6911" max="6911" width="56.42578125" style="1" customWidth="1"/>
    <col min="6912" max="6912" width="18.7109375" style="1" customWidth="1"/>
    <col min="6913" max="6914" width="15.42578125" style="1" customWidth="1"/>
    <col min="6915" max="6915" width="14.85546875" style="1" customWidth="1"/>
    <col min="6916" max="6917" width="15.28515625" style="1" customWidth="1"/>
    <col min="6918" max="6918" width="15.5703125" style="1" customWidth="1"/>
    <col min="6919" max="6920" width="15.85546875" style="1" customWidth="1"/>
    <col min="6921" max="6921" width="17.42578125" style="1" customWidth="1"/>
    <col min="6922" max="7165" width="9.140625" style="1"/>
    <col min="7166" max="7166" width="7.85546875" style="1" customWidth="1"/>
    <col min="7167" max="7167" width="56.42578125" style="1" customWidth="1"/>
    <col min="7168" max="7168" width="18.7109375" style="1" customWidth="1"/>
    <col min="7169" max="7170" width="15.42578125" style="1" customWidth="1"/>
    <col min="7171" max="7171" width="14.85546875" style="1" customWidth="1"/>
    <col min="7172" max="7173" width="15.28515625" style="1" customWidth="1"/>
    <col min="7174" max="7174" width="15.5703125" style="1" customWidth="1"/>
    <col min="7175" max="7176" width="15.85546875" style="1" customWidth="1"/>
    <col min="7177" max="7177" width="17.42578125" style="1" customWidth="1"/>
    <col min="7178" max="7421" width="9.140625" style="1"/>
    <col min="7422" max="7422" width="7.85546875" style="1" customWidth="1"/>
    <col min="7423" max="7423" width="56.42578125" style="1" customWidth="1"/>
    <col min="7424" max="7424" width="18.7109375" style="1" customWidth="1"/>
    <col min="7425" max="7426" width="15.42578125" style="1" customWidth="1"/>
    <col min="7427" max="7427" width="14.85546875" style="1" customWidth="1"/>
    <col min="7428" max="7429" width="15.28515625" style="1" customWidth="1"/>
    <col min="7430" max="7430" width="15.5703125" style="1" customWidth="1"/>
    <col min="7431" max="7432" width="15.85546875" style="1" customWidth="1"/>
    <col min="7433" max="7433" width="17.42578125" style="1" customWidth="1"/>
    <col min="7434" max="7677" width="9.140625" style="1"/>
    <col min="7678" max="7678" width="7.85546875" style="1" customWidth="1"/>
    <col min="7679" max="7679" width="56.42578125" style="1" customWidth="1"/>
    <col min="7680" max="7680" width="18.7109375" style="1" customWidth="1"/>
    <col min="7681" max="7682" width="15.42578125" style="1" customWidth="1"/>
    <col min="7683" max="7683" width="14.85546875" style="1" customWidth="1"/>
    <col min="7684" max="7685" width="15.28515625" style="1" customWidth="1"/>
    <col min="7686" max="7686" width="15.5703125" style="1" customWidth="1"/>
    <col min="7687" max="7688" width="15.85546875" style="1" customWidth="1"/>
    <col min="7689" max="7689" width="17.42578125" style="1" customWidth="1"/>
    <col min="7690" max="7933" width="9.140625" style="1"/>
    <col min="7934" max="7934" width="7.85546875" style="1" customWidth="1"/>
    <col min="7935" max="7935" width="56.42578125" style="1" customWidth="1"/>
    <col min="7936" max="7936" width="18.7109375" style="1" customWidth="1"/>
    <col min="7937" max="7938" width="15.42578125" style="1" customWidth="1"/>
    <col min="7939" max="7939" width="14.85546875" style="1" customWidth="1"/>
    <col min="7940" max="7941" width="15.28515625" style="1" customWidth="1"/>
    <col min="7942" max="7942" width="15.5703125" style="1" customWidth="1"/>
    <col min="7943" max="7944" width="15.85546875" style="1" customWidth="1"/>
    <col min="7945" max="7945" width="17.42578125" style="1" customWidth="1"/>
    <col min="7946" max="8189" width="9.140625" style="1"/>
    <col min="8190" max="8190" width="7.85546875" style="1" customWidth="1"/>
    <col min="8191" max="8191" width="56.42578125" style="1" customWidth="1"/>
    <col min="8192" max="8192" width="18.7109375" style="1" customWidth="1"/>
    <col min="8193" max="8194" width="15.42578125" style="1" customWidth="1"/>
    <col min="8195" max="8195" width="14.85546875" style="1" customWidth="1"/>
    <col min="8196" max="8197" width="15.28515625" style="1" customWidth="1"/>
    <col min="8198" max="8198" width="15.5703125" style="1" customWidth="1"/>
    <col min="8199" max="8200" width="15.85546875" style="1" customWidth="1"/>
    <col min="8201" max="8201" width="17.42578125" style="1" customWidth="1"/>
    <col min="8202" max="8445" width="9.140625" style="1"/>
    <col min="8446" max="8446" width="7.85546875" style="1" customWidth="1"/>
    <col min="8447" max="8447" width="56.42578125" style="1" customWidth="1"/>
    <col min="8448" max="8448" width="18.7109375" style="1" customWidth="1"/>
    <col min="8449" max="8450" width="15.42578125" style="1" customWidth="1"/>
    <col min="8451" max="8451" width="14.85546875" style="1" customWidth="1"/>
    <col min="8452" max="8453" width="15.28515625" style="1" customWidth="1"/>
    <col min="8454" max="8454" width="15.5703125" style="1" customWidth="1"/>
    <col min="8455" max="8456" width="15.85546875" style="1" customWidth="1"/>
    <col min="8457" max="8457" width="17.42578125" style="1" customWidth="1"/>
    <col min="8458" max="8701" width="9.140625" style="1"/>
    <col min="8702" max="8702" width="7.85546875" style="1" customWidth="1"/>
    <col min="8703" max="8703" width="56.42578125" style="1" customWidth="1"/>
    <col min="8704" max="8704" width="18.7109375" style="1" customWidth="1"/>
    <col min="8705" max="8706" width="15.42578125" style="1" customWidth="1"/>
    <col min="8707" max="8707" width="14.85546875" style="1" customWidth="1"/>
    <col min="8708" max="8709" width="15.28515625" style="1" customWidth="1"/>
    <col min="8710" max="8710" width="15.5703125" style="1" customWidth="1"/>
    <col min="8711" max="8712" width="15.85546875" style="1" customWidth="1"/>
    <col min="8713" max="8713" width="17.42578125" style="1" customWidth="1"/>
    <col min="8714" max="8957" width="9.140625" style="1"/>
    <col min="8958" max="8958" width="7.85546875" style="1" customWidth="1"/>
    <col min="8959" max="8959" width="56.42578125" style="1" customWidth="1"/>
    <col min="8960" max="8960" width="18.7109375" style="1" customWidth="1"/>
    <col min="8961" max="8962" width="15.42578125" style="1" customWidth="1"/>
    <col min="8963" max="8963" width="14.85546875" style="1" customWidth="1"/>
    <col min="8964" max="8965" width="15.28515625" style="1" customWidth="1"/>
    <col min="8966" max="8966" width="15.5703125" style="1" customWidth="1"/>
    <col min="8967" max="8968" width="15.85546875" style="1" customWidth="1"/>
    <col min="8969" max="8969" width="17.42578125" style="1" customWidth="1"/>
    <col min="8970" max="9213" width="9.140625" style="1"/>
    <col min="9214" max="9214" width="7.85546875" style="1" customWidth="1"/>
    <col min="9215" max="9215" width="56.42578125" style="1" customWidth="1"/>
    <col min="9216" max="9216" width="18.7109375" style="1" customWidth="1"/>
    <col min="9217" max="9218" width="15.42578125" style="1" customWidth="1"/>
    <col min="9219" max="9219" width="14.85546875" style="1" customWidth="1"/>
    <col min="9220" max="9221" width="15.28515625" style="1" customWidth="1"/>
    <col min="9222" max="9222" width="15.5703125" style="1" customWidth="1"/>
    <col min="9223" max="9224" width="15.85546875" style="1" customWidth="1"/>
    <col min="9225" max="9225" width="17.42578125" style="1" customWidth="1"/>
    <col min="9226" max="9469" width="9.140625" style="1"/>
    <col min="9470" max="9470" width="7.85546875" style="1" customWidth="1"/>
    <col min="9471" max="9471" width="56.42578125" style="1" customWidth="1"/>
    <col min="9472" max="9472" width="18.7109375" style="1" customWidth="1"/>
    <col min="9473" max="9474" width="15.42578125" style="1" customWidth="1"/>
    <col min="9475" max="9475" width="14.85546875" style="1" customWidth="1"/>
    <col min="9476" max="9477" width="15.28515625" style="1" customWidth="1"/>
    <col min="9478" max="9478" width="15.5703125" style="1" customWidth="1"/>
    <col min="9479" max="9480" width="15.85546875" style="1" customWidth="1"/>
    <col min="9481" max="9481" width="17.42578125" style="1" customWidth="1"/>
    <col min="9482" max="9725" width="9.140625" style="1"/>
    <col min="9726" max="9726" width="7.85546875" style="1" customWidth="1"/>
    <col min="9727" max="9727" width="56.42578125" style="1" customWidth="1"/>
    <col min="9728" max="9728" width="18.7109375" style="1" customWidth="1"/>
    <col min="9729" max="9730" width="15.42578125" style="1" customWidth="1"/>
    <col min="9731" max="9731" width="14.85546875" style="1" customWidth="1"/>
    <col min="9732" max="9733" width="15.28515625" style="1" customWidth="1"/>
    <col min="9734" max="9734" width="15.5703125" style="1" customWidth="1"/>
    <col min="9735" max="9736" width="15.85546875" style="1" customWidth="1"/>
    <col min="9737" max="9737" width="17.42578125" style="1" customWidth="1"/>
    <col min="9738" max="9981" width="9.140625" style="1"/>
    <col min="9982" max="9982" width="7.85546875" style="1" customWidth="1"/>
    <col min="9983" max="9983" width="56.42578125" style="1" customWidth="1"/>
    <col min="9984" max="9984" width="18.7109375" style="1" customWidth="1"/>
    <col min="9985" max="9986" width="15.42578125" style="1" customWidth="1"/>
    <col min="9987" max="9987" width="14.85546875" style="1" customWidth="1"/>
    <col min="9988" max="9989" width="15.28515625" style="1" customWidth="1"/>
    <col min="9990" max="9990" width="15.5703125" style="1" customWidth="1"/>
    <col min="9991" max="9992" width="15.85546875" style="1" customWidth="1"/>
    <col min="9993" max="9993" width="17.42578125" style="1" customWidth="1"/>
    <col min="9994" max="10237" width="9.140625" style="1"/>
    <col min="10238" max="10238" width="7.85546875" style="1" customWidth="1"/>
    <col min="10239" max="10239" width="56.42578125" style="1" customWidth="1"/>
    <col min="10240" max="10240" width="18.7109375" style="1" customWidth="1"/>
    <col min="10241" max="10242" width="15.42578125" style="1" customWidth="1"/>
    <col min="10243" max="10243" width="14.85546875" style="1" customWidth="1"/>
    <col min="10244" max="10245" width="15.28515625" style="1" customWidth="1"/>
    <col min="10246" max="10246" width="15.5703125" style="1" customWidth="1"/>
    <col min="10247" max="10248" width="15.85546875" style="1" customWidth="1"/>
    <col min="10249" max="10249" width="17.42578125" style="1" customWidth="1"/>
    <col min="10250" max="10493" width="9.140625" style="1"/>
    <col min="10494" max="10494" width="7.85546875" style="1" customWidth="1"/>
    <col min="10495" max="10495" width="56.42578125" style="1" customWidth="1"/>
    <col min="10496" max="10496" width="18.7109375" style="1" customWidth="1"/>
    <col min="10497" max="10498" width="15.42578125" style="1" customWidth="1"/>
    <col min="10499" max="10499" width="14.85546875" style="1" customWidth="1"/>
    <col min="10500" max="10501" width="15.28515625" style="1" customWidth="1"/>
    <col min="10502" max="10502" width="15.5703125" style="1" customWidth="1"/>
    <col min="10503" max="10504" width="15.85546875" style="1" customWidth="1"/>
    <col min="10505" max="10505" width="17.42578125" style="1" customWidth="1"/>
    <col min="10506" max="10749" width="9.140625" style="1"/>
    <col min="10750" max="10750" width="7.85546875" style="1" customWidth="1"/>
    <col min="10751" max="10751" width="56.42578125" style="1" customWidth="1"/>
    <col min="10752" max="10752" width="18.7109375" style="1" customWidth="1"/>
    <col min="10753" max="10754" width="15.42578125" style="1" customWidth="1"/>
    <col min="10755" max="10755" width="14.85546875" style="1" customWidth="1"/>
    <col min="10756" max="10757" width="15.28515625" style="1" customWidth="1"/>
    <col min="10758" max="10758" width="15.5703125" style="1" customWidth="1"/>
    <col min="10759" max="10760" width="15.85546875" style="1" customWidth="1"/>
    <col min="10761" max="10761" width="17.42578125" style="1" customWidth="1"/>
    <col min="10762" max="11005" width="9.140625" style="1"/>
    <col min="11006" max="11006" width="7.85546875" style="1" customWidth="1"/>
    <col min="11007" max="11007" width="56.42578125" style="1" customWidth="1"/>
    <col min="11008" max="11008" width="18.7109375" style="1" customWidth="1"/>
    <col min="11009" max="11010" width="15.42578125" style="1" customWidth="1"/>
    <col min="11011" max="11011" width="14.85546875" style="1" customWidth="1"/>
    <col min="11012" max="11013" width="15.28515625" style="1" customWidth="1"/>
    <col min="11014" max="11014" width="15.5703125" style="1" customWidth="1"/>
    <col min="11015" max="11016" width="15.85546875" style="1" customWidth="1"/>
    <col min="11017" max="11017" width="17.42578125" style="1" customWidth="1"/>
    <col min="11018" max="11261" width="9.140625" style="1"/>
    <col min="11262" max="11262" width="7.85546875" style="1" customWidth="1"/>
    <col min="11263" max="11263" width="56.42578125" style="1" customWidth="1"/>
    <col min="11264" max="11264" width="18.7109375" style="1" customWidth="1"/>
    <col min="11265" max="11266" width="15.42578125" style="1" customWidth="1"/>
    <col min="11267" max="11267" width="14.85546875" style="1" customWidth="1"/>
    <col min="11268" max="11269" width="15.28515625" style="1" customWidth="1"/>
    <col min="11270" max="11270" width="15.5703125" style="1" customWidth="1"/>
    <col min="11271" max="11272" width="15.85546875" style="1" customWidth="1"/>
    <col min="11273" max="11273" width="17.42578125" style="1" customWidth="1"/>
    <col min="11274" max="11517" width="9.140625" style="1"/>
    <col min="11518" max="11518" width="7.85546875" style="1" customWidth="1"/>
    <col min="11519" max="11519" width="56.42578125" style="1" customWidth="1"/>
    <col min="11520" max="11520" width="18.7109375" style="1" customWidth="1"/>
    <col min="11521" max="11522" width="15.42578125" style="1" customWidth="1"/>
    <col min="11523" max="11523" width="14.85546875" style="1" customWidth="1"/>
    <col min="11524" max="11525" width="15.28515625" style="1" customWidth="1"/>
    <col min="11526" max="11526" width="15.5703125" style="1" customWidth="1"/>
    <col min="11527" max="11528" width="15.85546875" style="1" customWidth="1"/>
    <col min="11529" max="11529" width="17.42578125" style="1" customWidth="1"/>
    <col min="11530" max="11773" width="9.140625" style="1"/>
    <col min="11774" max="11774" width="7.85546875" style="1" customWidth="1"/>
    <col min="11775" max="11775" width="56.42578125" style="1" customWidth="1"/>
    <col min="11776" max="11776" width="18.7109375" style="1" customWidth="1"/>
    <col min="11777" max="11778" width="15.42578125" style="1" customWidth="1"/>
    <col min="11779" max="11779" width="14.85546875" style="1" customWidth="1"/>
    <col min="11780" max="11781" width="15.28515625" style="1" customWidth="1"/>
    <col min="11782" max="11782" width="15.5703125" style="1" customWidth="1"/>
    <col min="11783" max="11784" width="15.85546875" style="1" customWidth="1"/>
    <col min="11785" max="11785" width="17.42578125" style="1" customWidth="1"/>
    <col min="11786" max="12029" width="9.140625" style="1"/>
    <col min="12030" max="12030" width="7.85546875" style="1" customWidth="1"/>
    <col min="12031" max="12031" width="56.42578125" style="1" customWidth="1"/>
    <col min="12032" max="12032" width="18.7109375" style="1" customWidth="1"/>
    <col min="12033" max="12034" width="15.42578125" style="1" customWidth="1"/>
    <col min="12035" max="12035" width="14.85546875" style="1" customWidth="1"/>
    <col min="12036" max="12037" width="15.28515625" style="1" customWidth="1"/>
    <col min="12038" max="12038" width="15.5703125" style="1" customWidth="1"/>
    <col min="12039" max="12040" width="15.85546875" style="1" customWidth="1"/>
    <col min="12041" max="12041" width="17.42578125" style="1" customWidth="1"/>
    <col min="12042" max="12285" width="9.140625" style="1"/>
    <col min="12286" max="12286" width="7.85546875" style="1" customWidth="1"/>
    <col min="12287" max="12287" width="56.42578125" style="1" customWidth="1"/>
    <col min="12288" max="12288" width="18.7109375" style="1" customWidth="1"/>
    <col min="12289" max="12290" width="15.42578125" style="1" customWidth="1"/>
    <col min="12291" max="12291" width="14.85546875" style="1" customWidth="1"/>
    <col min="12292" max="12293" width="15.28515625" style="1" customWidth="1"/>
    <col min="12294" max="12294" width="15.5703125" style="1" customWidth="1"/>
    <col min="12295" max="12296" width="15.85546875" style="1" customWidth="1"/>
    <col min="12297" max="12297" width="17.42578125" style="1" customWidth="1"/>
    <col min="12298" max="12541" width="9.140625" style="1"/>
    <col min="12542" max="12542" width="7.85546875" style="1" customWidth="1"/>
    <col min="12543" max="12543" width="56.42578125" style="1" customWidth="1"/>
    <col min="12544" max="12544" width="18.7109375" style="1" customWidth="1"/>
    <col min="12545" max="12546" width="15.42578125" style="1" customWidth="1"/>
    <col min="12547" max="12547" width="14.85546875" style="1" customWidth="1"/>
    <col min="12548" max="12549" width="15.28515625" style="1" customWidth="1"/>
    <col min="12550" max="12550" width="15.5703125" style="1" customWidth="1"/>
    <col min="12551" max="12552" width="15.85546875" style="1" customWidth="1"/>
    <col min="12553" max="12553" width="17.42578125" style="1" customWidth="1"/>
    <col min="12554" max="12797" width="9.140625" style="1"/>
    <col min="12798" max="12798" width="7.85546875" style="1" customWidth="1"/>
    <col min="12799" max="12799" width="56.42578125" style="1" customWidth="1"/>
    <col min="12800" max="12800" width="18.7109375" style="1" customWidth="1"/>
    <col min="12801" max="12802" width="15.42578125" style="1" customWidth="1"/>
    <col min="12803" max="12803" width="14.85546875" style="1" customWidth="1"/>
    <col min="12804" max="12805" width="15.28515625" style="1" customWidth="1"/>
    <col min="12806" max="12806" width="15.5703125" style="1" customWidth="1"/>
    <col min="12807" max="12808" width="15.85546875" style="1" customWidth="1"/>
    <col min="12809" max="12809" width="17.42578125" style="1" customWidth="1"/>
    <col min="12810" max="13053" width="9.140625" style="1"/>
    <col min="13054" max="13054" width="7.85546875" style="1" customWidth="1"/>
    <col min="13055" max="13055" width="56.42578125" style="1" customWidth="1"/>
    <col min="13056" max="13056" width="18.7109375" style="1" customWidth="1"/>
    <col min="13057" max="13058" width="15.42578125" style="1" customWidth="1"/>
    <col min="13059" max="13059" width="14.85546875" style="1" customWidth="1"/>
    <col min="13060" max="13061" width="15.28515625" style="1" customWidth="1"/>
    <col min="13062" max="13062" width="15.5703125" style="1" customWidth="1"/>
    <col min="13063" max="13064" width="15.85546875" style="1" customWidth="1"/>
    <col min="13065" max="13065" width="17.42578125" style="1" customWidth="1"/>
    <col min="13066" max="13309" width="9.140625" style="1"/>
    <col min="13310" max="13310" width="7.85546875" style="1" customWidth="1"/>
    <col min="13311" max="13311" width="56.42578125" style="1" customWidth="1"/>
    <col min="13312" max="13312" width="18.7109375" style="1" customWidth="1"/>
    <col min="13313" max="13314" width="15.42578125" style="1" customWidth="1"/>
    <col min="13315" max="13315" width="14.85546875" style="1" customWidth="1"/>
    <col min="13316" max="13317" width="15.28515625" style="1" customWidth="1"/>
    <col min="13318" max="13318" width="15.5703125" style="1" customWidth="1"/>
    <col min="13319" max="13320" width="15.85546875" style="1" customWidth="1"/>
    <col min="13321" max="13321" width="17.42578125" style="1" customWidth="1"/>
    <col min="13322" max="13565" width="9.140625" style="1"/>
    <col min="13566" max="13566" width="7.85546875" style="1" customWidth="1"/>
    <col min="13567" max="13567" width="56.42578125" style="1" customWidth="1"/>
    <col min="13568" max="13568" width="18.7109375" style="1" customWidth="1"/>
    <col min="13569" max="13570" width="15.42578125" style="1" customWidth="1"/>
    <col min="13571" max="13571" width="14.85546875" style="1" customWidth="1"/>
    <col min="13572" max="13573" width="15.28515625" style="1" customWidth="1"/>
    <col min="13574" max="13574" width="15.5703125" style="1" customWidth="1"/>
    <col min="13575" max="13576" width="15.85546875" style="1" customWidth="1"/>
    <col min="13577" max="13577" width="17.42578125" style="1" customWidth="1"/>
    <col min="13578" max="13821" width="9.140625" style="1"/>
    <col min="13822" max="13822" width="7.85546875" style="1" customWidth="1"/>
    <col min="13823" max="13823" width="56.42578125" style="1" customWidth="1"/>
    <col min="13824" max="13824" width="18.7109375" style="1" customWidth="1"/>
    <col min="13825" max="13826" width="15.42578125" style="1" customWidth="1"/>
    <col min="13827" max="13827" width="14.85546875" style="1" customWidth="1"/>
    <col min="13828" max="13829" width="15.28515625" style="1" customWidth="1"/>
    <col min="13830" max="13830" width="15.5703125" style="1" customWidth="1"/>
    <col min="13831" max="13832" width="15.85546875" style="1" customWidth="1"/>
    <col min="13833" max="13833" width="17.42578125" style="1" customWidth="1"/>
    <col min="13834" max="14077" width="9.140625" style="1"/>
    <col min="14078" max="14078" width="7.85546875" style="1" customWidth="1"/>
    <col min="14079" max="14079" width="56.42578125" style="1" customWidth="1"/>
    <col min="14080" max="14080" width="18.7109375" style="1" customWidth="1"/>
    <col min="14081" max="14082" width="15.42578125" style="1" customWidth="1"/>
    <col min="14083" max="14083" width="14.85546875" style="1" customWidth="1"/>
    <col min="14084" max="14085" width="15.28515625" style="1" customWidth="1"/>
    <col min="14086" max="14086" width="15.5703125" style="1" customWidth="1"/>
    <col min="14087" max="14088" width="15.85546875" style="1" customWidth="1"/>
    <col min="14089" max="14089" width="17.42578125" style="1" customWidth="1"/>
    <col min="14090" max="14333" width="9.140625" style="1"/>
    <col min="14334" max="14334" width="7.85546875" style="1" customWidth="1"/>
    <col min="14335" max="14335" width="56.42578125" style="1" customWidth="1"/>
    <col min="14336" max="14336" width="18.7109375" style="1" customWidth="1"/>
    <col min="14337" max="14338" width="15.42578125" style="1" customWidth="1"/>
    <col min="14339" max="14339" width="14.85546875" style="1" customWidth="1"/>
    <col min="14340" max="14341" width="15.28515625" style="1" customWidth="1"/>
    <col min="14342" max="14342" width="15.5703125" style="1" customWidth="1"/>
    <col min="14343" max="14344" width="15.85546875" style="1" customWidth="1"/>
    <col min="14345" max="14345" width="17.42578125" style="1" customWidth="1"/>
    <col min="14346" max="14589" width="9.140625" style="1"/>
    <col min="14590" max="14590" width="7.85546875" style="1" customWidth="1"/>
    <col min="14591" max="14591" width="56.42578125" style="1" customWidth="1"/>
    <col min="14592" max="14592" width="18.7109375" style="1" customWidth="1"/>
    <col min="14593" max="14594" width="15.42578125" style="1" customWidth="1"/>
    <col min="14595" max="14595" width="14.85546875" style="1" customWidth="1"/>
    <col min="14596" max="14597" width="15.28515625" style="1" customWidth="1"/>
    <col min="14598" max="14598" width="15.5703125" style="1" customWidth="1"/>
    <col min="14599" max="14600" width="15.85546875" style="1" customWidth="1"/>
    <col min="14601" max="14601" width="17.42578125" style="1" customWidth="1"/>
    <col min="14602" max="14845" width="9.140625" style="1"/>
    <col min="14846" max="14846" width="7.85546875" style="1" customWidth="1"/>
    <col min="14847" max="14847" width="56.42578125" style="1" customWidth="1"/>
    <col min="14848" max="14848" width="18.7109375" style="1" customWidth="1"/>
    <col min="14849" max="14850" width="15.42578125" style="1" customWidth="1"/>
    <col min="14851" max="14851" width="14.85546875" style="1" customWidth="1"/>
    <col min="14852" max="14853" width="15.28515625" style="1" customWidth="1"/>
    <col min="14854" max="14854" width="15.5703125" style="1" customWidth="1"/>
    <col min="14855" max="14856" width="15.85546875" style="1" customWidth="1"/>
    <col min="14857" max="14857" width="17.42578125" style="1" customWidth="1"/>
    <col min="14858" max="15101" width="9.140625" style="1"/>
    <col min="15102" max="15102" width="7.85546875" style="1" customWidth="1"/>
    <col min="15103" max="15103" width="56.42578125" style="1" customWidth="1"/>
    <col min="15104" max="15104" width="18.7109375" style="1" customWidth="1"/>
    <col min="15105" max="15106" width="15.42578125" style="1" customWidth="1"/>
    <col min="15107" max="15107" width="14.85546875" style="1" customWidth="1"/>
    <col min="15108" max="15109" width="15.28515625" style="1" customWidth="1"/>
    <col min="15110" max="15110" width="15.5703125" style="1" customWidth="1"/>
    <col min="15111" max="15112" width="15.85546875" style="1" customWidth="1"/>
    <col min="15113" max="15113" width="17.42578125" style="1" customWidth="1"/>
    <col min="15114" max="15357" width="9.140625" style="1"/>
    <col min="15358" max="15358" width="7.85546875" style="1" customWidth="1"/>
    <col min="15359" max="15359" width="56.42578125" style="1" customWidth="1"/>
    <col min="15360" max="15360" width="18.7109375" style="1" customWidth="1"/>
    <col min="15361" max="15362" width="15.42578125" style="1" customWidth="1"/>
    <col min="15363" max="15363" width="14.85546875" style="1" customWidth="1"/>
    <col min="15364" max="15365" width="15.28515625" style="1" customWidth="1"/>
    <col min="15366" max="15366" width="15.5703125" style="1" customWidth="1"/>
    <col min="15367" max="15368" width="15.85546875" style="1" customWidth="1"/>
    <col min="15369" max="15369" width="17.42578125" style="1" customWidth="1"/>
    <col min="15370" max="15613" width="9.140625" style="1"/>
    <col min="15614" max="15614" width="7.85546875" style="1" customWidth="1"/>
    <col min="15615" max="15615" width="56.42578125" style="1" customWidth="1"/>
    <col min="15616" max="15616" width="18.7109375" style="1" customWidth="1"/>
    <col min="15617" max="15618" width="15.42578125" style="1" customWidth="1"/>
    <col min="15619" max="15619" width="14.85546875" style="1" customWidth="1"/>
    <col min="15620" max="15621" width="15.28515625" style="1" customWidth="1"/>
    <col min="15622" max="15622" width="15.5703125" style="1" customWidth="1"/>
    <col min="15623" max="15624" width="15.85546875" style="1" customWidth="1"/>
    <col min="15625" max="15625" width="17.42578125" style="1" customWidth="1"/>
    <col min="15626" max="15869" width="9.140625" style="1"/>
    <col min="15870" max="15870" width="7.85546875" style="1" customWidth="1"/>
    <col min="15871" max="15871" width="56.42578125" style="1" customWidth="1"/>
    <col min="15872" max="15872" width="18.7109375" style="1" customWidth="1"/>
    <col min="15873" max="15874" width="15.42578125" style="1" customWidth="1"/>
    <col min="15875" max="15875" width="14.85546875" style="1" customWidth="1"/>
    <col min="15876" max="15877" width="15.28515625" style="1" customWidth="1"/>
    <col min="15878" max="15878" width="15.5703125" style="1" customWidth="1"/>
    <col min="15879" max="15880" width="15.85546875" style="1" customWidth="1"/>
    <col min="15881" max="15881" width="17.42578125" style="1" customWidth="1"/>
    <col min="15882" max="16125" width="9.140625" style="1"/>
    <col min="16126" max="16126" width="7.85546875" style="1" customWidth="1"/>
    <col min="16127" max="16127" width="56.42578125" style="1" customWidth="1"/>
    <col min="16128" max="16128" width="18.7109375" style="1" customWidth="1"/>
    <col min="16129" max="16130" width="15.42578125" style="1" customWidth="1"/>
    <col min="16131" max="16131" width="14.85546875" style="1" customWidth="1"/>
    <col min="16132" max="16133" width="15.28515625" style="1" customWidth="1"/>
    <col min="16134" max="16134" width="15.5703125" style="1" customWidth="1"/>
    <col min="16135" max="16136" width="15.85546875" style="1" customWidth="1"/>
    <col min="16137" max="16137" width="17.42578125" style="1" customWidth="1"/>
    <col min="16138" max="16384" width="9.140625" style="1"/>
  </cols>
  <sheetData>
    <row r="1" spans="1:12" ht="61.5" customHeight="1" x14ac:dyDescent="0.25">
      <c r="A1" s="113" t="s">
        <v>725</v>
      </c>
      <c r="B1" s="113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21" customHeight="1" thickBot="1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 t="s">
        <v>181</v>
      </c>
    </row>
    <row r="3" spans="1:12" ht="78.75" x14ac:dyDescent="0.25">
      <c r="A3" s="94" t="s">
        <v>216</v>
      </c>
      <c r="B3" s="94" t="s">
        <v>324</v>
      </c>
      <c r="C3" s="94" t="s">
        <v>325</v>
      </c>
      <c r="D3" s="94" t="s">
        <v>326</v>
      </c>
      <c r="E3" s="94" t="s">
        <v>327</v>
      </c>
      <c r="F3" s="94" t="s">
        <v>618</v>
      </c>
      <c r="G3" s="94" t="s">
        <v>619</v>
      </c>
      <c r="H3" s="94" t="s">
        <v>620</v>
      </c>
      <c r="I3" s="94" t="s">
        <v>621</v>
      </c>
      <c r="J3" s="94" t="s">
        <v>622</v>
      </c>
      <c r="K3" s="94" t="s">
        <v>623</v>
      </c>
      <c r="L3" s="82" t="s">
        <v>490</v>
      </c>
    </row>
    <row r="4" spans="1:12" ht="15.75" x14ac:dyDescent="0.25">
      <c r="A4" s="94" t="s">
        <v>624</v>
      </c>
      <c r="B4" s="94" t="s">
        <v>625</v>
      </c>
      <c r="C4" s="94" t="s">
        <v>626</v>
      </c>
      <c r="D4" s="94" t="s">
        <v>627</v>
      </c>
      <c r="E4" s="94" t="s">
        <v>628</v>
      </c>
      <c r="F4" s="94" t="s">
        <v>629</v>
      </c>
      <c r="G4" s="94">
        <v>7</v>
      </c>
      <c r="H4" s="94">
        <v>8</v>
      </c>
      <c r="I4" s="94">
        <v>9</v>
      </c>
      <c r="J4" s="94">
        <v>10</v>
      </c>
      <c r="K4" s="94">
        <v>11</v>
      </c>
      <c r="L4" s="94">
        <v>12</v>
      </c>
    </row>
    <row r="5" spans="1:12" ht="15.75" x14ac:dyDescent="0.25">
      <c r="A5" s="95" t="s">
        <v>182</v>
      </c>
      <c r="B5" s="94" t="s">
        <v>328</v>
      </c>
      <c r="C5" s="94" t="s">
        <v>352</v>
      </c>
      <c r="D5" s="94" t="s">
        <v>352</v>
      </c>
      <c r="E5" s="94" t="s">
        <v>352</v>
      </c>
      <c r="F5" s="96">
        <f t="shared" ref="F5:K5" si="0">+F6+F10+F19+F33+F37+F53+F57</f>
        <v>25169170</v>
      </c>
      <c r="G5" s="96">
        <f t="shared" si="0"/>
        <v>874859.91999999993</v>
      </c>
      <c r="H5" s="96">
        <f t="shared" si="0"/>
        <v>165156.97999999998</v>
      </c>
      <c r="I5" s="96">
        <f t="shared" si="0"/>
        <v>12000</v>
      </c>
      <c r="J5" s="96">
        <f t="shared" si="0"/>
        <v>215000</v>
      </c>
      <c r="K5" s="96">
        <f t="shared" si="0"/>
        <v>0</v>
      </c>
      <c r="L5" s="96">
        <f>SUM(F5:K5)</f>
        <v>26436186.900000002</v>
      </c>
    </row>
    <row r="6" spans="1:12" ht="63" x14ac:dyDescent="0.25">
      <c r="A6" s="95" t="s">
        <v>183</v>
      </c>
      <c r="B6" s="94" t="s">
        <v>328</v>
      </c>
      <c r="C6" s="94" t="s">
        <v>329</v>
      </c>
      <c r="D6" s="94" t="s">
        <v>352</v>
      </c>
      <c r="E6" s="94" t="s">
        <v>352</v>
      </c>
      <c r="F6" s="96">
        <f t="shared" ref="F6:K8" si="1">F7</f>
        <v>1144261</v>
      </c>
      <c r="G6" s="96">
        <f t="shared" si="1"/>
        <v>0</v>
      </c>
      <c r="H6" s="96">
        <f t="shared" si="1"/>
        <v>0</v>
      </c>
      <c r="I6" s="96">
        <f t="shared" si="1"/>
        <v>0</v>
      </c>
      <c r="J6" s="96">
        <f t="shared" si="1"/>
        <v>0</v>
      </c>
      <c r="K6" s="96">
        <f t="shared" si="1"/>
        <v>0</v>
      </c>
      <c r="L6" s="96">
        <f t="shared" ref="L6:L69" si="2">SUM(F6:K6)</f>
        <v>1144261</v>
      </c>
    </row>
    <row r="7" spans="1:12" ht="31.5" customHeight="1" x14ac:dyDescent="0.25">
      <c r="A7" s="97" t="s">
        <v>630</v>
      </c>
      <c r="B7" s="94" t="s">
        <v>328</v>
      </c>
      <c r="C7" s="94" t="s">
        <v>329</v>
      </c>
      <c r="D7" s="94" t="s">
        <v>330</v>
      </c>
      <c r="E7" s="98" t="s">
        <v>352</v>
      </c>
      <c r="F7" s="96">
        <f t="shared" si="1"/>
        <v>1144261</v>
      </c>
      <c r="G7" s="96">
        <f t="shared" si="1"/>
        <v>0</v>
      </c>
      <c r="H7" s="96">
        <f t="shared" si="1"/>
        <v>0</v>
      </c>
      <c r="I7" s="96">
        <f t="shared" si="1"/>
        <v>0</v>
      </c>
      <c r="J7" s="96">
        <f t="shared" si="1"/>
        <v>0</v>
      </c>
      <c r="K7" s="96">
        <f t="shared" si="1"/>
        <v>0</v>
      </c>
      <c r="L7" s="96">
        <f t="shared" si="2"/>
        <v>1144261</v>
      </c>
    </row>
    <row r="8" spans="1:12" ht="110.25" customHeight="1" x14ac:dyDescent="0.25">
      <c r="A8" s="97" t="s">
        <v>331</v>
      </c>
      <c r="B8" s="94" t="s">
        <v>328</v>
      </c>
      <c r="C8" s="94" t="s">
        <v>329</v>
      </c>
      <c r="D8" s="94" t="s">
        <v>330</v>
      </c>
      <c r="E8" s="94" t="s">
        <v>332</v>
      </c>
      <c r="F8" s="96">
        <f t="shared" si="1"/>
        <v>1144261</v>
      </c>
      <c r="G8" s="96">
        <f t="shared" si="1"/>
        <v>0</v>
      </c>
      <c r="H8" s="96">
        <f t="shared" si="1"/>
        <v>0</v>
      </c>
      <c r="I8" s="96">
        <f t="shared" si="1"/>
        <v>0</v>
      </c>
      <c r="J8" s="96">
        <f t="shared" si="1"/>
        <v>0</v>
      </c>
      <c r="K8" s="96">
        <f t="shared" si="1"/>
        <v>0</v>
      </c>
      <c r="L8" s="96">
        <f t="shared" si="2"/>
        <v>1144261</v>
      </c>
    </row>
    <row r="9" spans="1:12" ht="47.25" customHeight="1" x14ac:dyDescent="0.25">
      <c r="A9" s="97" t="s">
        <v>333</v>
      </c>
      <c r="B9" s="94" t="s">
        <v>328</v>
      </c>
      <c r="C9" s="94" t="s">
        <v>329</v>
      </c>
      <c r="D9" s="94" t="s">
        <v>330</v>
      </c>
      <c r="E9" s="94" t="s">
        <v>334</v>
      </c>
      <c r="F9" s="96">
        <v>1144261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f t="shared" si="2"/>
        <v>1144261</v>
      </c>
    </row>
    <row r="10" spans="1:12" ht="78.75" x14ac:dyDescent="0.25">
      <c r="A10" s="95" t="s">
        <v>184</v>
      </c>
      <c r="B10" s="94" t="s">
        <v>328</v>
      </c>
      <c r="C10" s="94" t="s">
        <v>335</v>
      </c>
      <c r="D10" s="94" t="s">
        <v>352</v>
      </c>
      <c r="E10" s="94" t="s">
        <v>352</v>
      </c>
      <c r="F10" s="96">
        <f t="shared" ref="F10:K10" si="3">F11+F16</f>
        <v>1059232</v>
      </c>
      <c r="G10" s="96">
        <f t="shared" si="3"/>
        <v>140000</v>
      </c>
      <c r="H10" s="96">
        <f t="shared" si="3"/>
        <v>20000</v>
      </c>
      <c r="I10" s="96">
        <f t="shared" si="3"/>
        <v>0</v>
      </c>
      <c r="J10" s="96">
        <f t="shared" si="3"/>
        <v>0</v>
      </c>
      <c r="K10" s="96">
        <f t="shared" si="3"/>
        <v>0</v>
      </c>
      <c r="L10" s="96">
        <f t="shared" si="2"/>
        <v>1219232</v>
      </c>
    </row>
    <row r="11" spans="1:12" ht="47.25" customHeight="1" x14ac:dyDescent="0.25">
      <c r="A11" s="97" t="s">
        <v>336</v>
      </c>
      <c r="B11" s="94" t="s">
        <v>328</v>
      </c>
      <c r="C11" s="94" t="s">
        <v>335</v>
      </c>
      <c r="D11" s="94" t="s">
        <v>337</v>
      </c>
      <c r="E11" s="98" t="s">
        <v>352</v>
      </c>
      <c r="F11" s="96">
        <f t="shared" ref="F11:K11" si="4">F12+F14</f>
        <v>959232</v>
      </c>
      <c r="G11" s="96">
        <f t="shared" si="4"/>
        <v>20000</v>
      </c>
      <c r="H11" s="96">
        <f t="shared" si="4"/>
        <v>0</v>
      </c>
      <c r="I11" s="96">
        <f t="shared" si="4"/>
        <v>0</v>
      </c>
      <c r="J11" s="96">
        <f t="shared" si="4"/>
        <v>0</v>
      </c>
      <c r="K11" s="96">
        <f t="shared" si="4"/>
        <v>0</v>
      </c>
      <c r="L11" s="96">
        <f t="shared" si="2"/>
        <v>979232</v>
      </c>
    </row>
    <row r="12" spans="1:12" ht="110.25" customHeight="1" x14ac:dyDescent="0.25">
      <c r="A12" s="97" t="s">
        <v>331</v>
      </c>
      <c r="B12" s="94" t="s">
        <v>328</v>
      </c>
      <c r="C12" s="94" t="s">
        <v>335</v>
      </c>
      <c r="D12" s="94" t="s">
        <v>337</v>
      </c>
      <c r="E12" s="94" t="s">
        <v>332</v>
      </c>
      <c r="F12" s="96">
        <f t="shared" ref="F12:K12" si="5">F13</f>
        <v>818729</v>
      </c>
      <c r="G12" s="96">
        <f t="shared" si="5"/>
        <v>0</v>
      </c>
      <c r="H12" s="96">
        <f t="shared" si="5"/>
        <v>-23000</v>
      </c>
      <c r="I12" s="96">
        <f t="shared" si="5"/>
        <v>0</v>
      </c>
      <c r="J12" s="96">
        <f t="shared" si="5"/>
        <v>0</v>
      </c>
      <c r="K12" s="96">
        <f t="shared" si="5"/>
        <v>0</v>
      </c>
      <c r="L12" s="96">
        <f t="shared" si="2"/>
        <v>795729</v>
      </c>
    </row>
    <row r="13" spans="1:12" ht="47.25" customHeight="1" x14ac:dyDescent="0.25">
      <c r="A13" s="97" t="s">
        <v>333</v>
      </c>
      <c r="B13" s="94" t="s">
        <v>328</v>
      </c>
      <c r="C13" s="94" t="s">
        <v>335</v>
      </c>
      <c r="D13" s="94" t="s">
        <v>337</v>
      </c>
      <c r="E13" s="94" t="s">
        <v>334</v>
      </c>
      <c r="F13" s="96">
        <v>818729</v>
      </c>
      <c r="G13" s="96">
        <v>0</v>
      </c>
      <c r="H13" s="96">
        <v>-23000</v>
      </c>
      <c r="I13" s="96"/>
      <c r="J13" s="96"/>
      <c r="K13" s="96"/>
      <c r="L13" s="96">
        <f t="shared" si="2"/>
        <v>795729</v>
      </c>
    </row>
    <row r="14" spans="1:12" ht="47.25" customHeight="1" x14ac:dyDescent="0.25">
      <c r="A14" s="97" t="s">
        <v>338</v>
      </c>
      <c r="B14" s="94" t="s">
        <v>328</v>
      </c>
      <c r="C14" s="94" t="s">
        <v>335</v>
      </c>
      <c r="D14" s="94" t="s">
        <v>337</v>
      </c>
      <c r="E14" s="94" t="s">
        <v>339</v>
      </c>
      <c r="F14" s="96">
        <f t="shared" ref="F14:K14" si="6">F15</f>
        <v>140503</v>
      </c>
      <c r="G14" s="96">
        <f t="shared" si="6"/>
        <v>20000</v>
      </c>
      <c r="H14" s="96">
        <f t="shared" si="6"/>
        <v>23000</v>
      </c>
      <c r="I14" s="96">
        <f t="shared" si="6"/>
        <v>0</v>
      </c>
      <c r="J14" s="96">
        <f t="shared" si="6"/>
        <v>0</v>
      </c>
      <c r="K14" s="96">
        <f t="shared" si="6"/>
        <v>0</v>
      </c>
      <c r="L14" s="96">
        <f t="shared" si="2"/>
        <v>183503</v>
      </c>
    </row>
    <row r="15" spans="1:12" ht="47.25" customHeight="1" x14ac:dyDescent="0.25">
      <c r="A15" s="97" t="s">
        <v>340</v>
      </c>
      <c r="B15" s="94" t="s">
        <v>328</v>
      </c>
      <c r="C15" s="94" t="s">
        <v>335</v>
      </c>
      <c r="D15" s="94" t="s">
        <v>337</v>
      </c>
      <c r="E15" s="94" t="s">
        <v>341</v>
      </c>
      <c r="F15" s="96">
        <v>140503</v>
      </c>
      <c r="G15" s="96">
        <v>20000</v>
      </c>
      <c r="H15" s="96">
        <v>23000</v>
      </c>
      <c r="I15" s="96"/>
      <c r="J15" s="96"/>
      <c r="K15" s="96"/>
      <c r="L15" s="96">
        <f t="shared" si="2"/>
        <v>183503</v>
      </c>
    </row>
    <row r="16" spans="1:12" ht="47.25" customHeight="1" x14ac:dyDescent="0.25">
      <c r="A16" s="97" t="s">
        <v>631</v>
      </c>
      <c r="B16" s="94" t="s">
        <v>328</v>
      </c>
      <c r="C16" s="94" t="s">
        <v>335</v>
      </c>
      <c r="D16" s="94" t="s">
        <v>346</v>
      </c>
      <c r="E16" s="98" t="s">
        <v>352</v>
      </c>
      <c r="F16" s="96">
        <f t="shared" ref="F16:K17" si="7">F17</f>
        <v>100000</v>
      </c>
      <c r="G16" s="96">
        <f t="shared" si="7"/>
        <v>120000</v>
      </c>
      <c r="H16" s="96">
        <f t="shared" si="7"/>
        <v>20000</v>
      </c>
      <c r="I16" s="96">
        <f t="shared" si="7"/>
        <v>0</v>
      </c>
      <c r="J16" s="96">
        <f t="shared" si="7"/>
        <v>0</v>
      </c>
      <c r="K16" s="96">
        <f t="shared" si="7"/>
        <v>0</v>
      </c>
      <c r="L16" s="96">
        <f t="shared" si="2"/>
        <v>240000</v>
      </c>
    </row>
    <row r="17" spans="1:12" ht="47.25" customHeight="1" x14ac:dyDescent="0.25">
      <c r="A17" s="97" t="s">
        <v>338</v>
      </c>
      <c r="B17" s="94" t="s">
        <v>328</v>
      </c>
      <c r="C17" s="94" t="s">
        <v>335</v>
      </c>
      <c r="D17" s="94" t="s">
        <v>346</v>
      </c>
      <c r="E17" s="94" t="s">
        <v>339</v>
      </c>
      <c r="F17" s="96">
        <f t="shared" si="7"/>
        <v>100000</v>
      </c>
      <c r="G17" s="96">
        <f t="shared" si="7"/>
        <v>120000</v>
      </c>
      <c r="H17" s="96">
        <f t="shared" si="7"/>
        <v>20000</v>
      </c>
      <c r="I17" s="96">
        <f t="shared" si="7"/>
        <v>0</v>
      </c>
      <c r="J17" s="96">
        <f t="shared" si="7"/>
        <v>0</v>
      </c>
      <c r="K17" s="96">
        <f t="shared" si="7"/>
        <v>0</v>
      </c>
      <c r="L17" s="96">
        <f t="shared" si="2"/>
        <v>240000</v>
      </c>
    </row>
    <row r="18" spans="1:12" ht="47.25" customHeight="1" x14ac:dyDescent="0.25">
      <c r="A18" s="97" t="s">
        <v>340</v>
      </c>
      <c r="B18" s="94" t="s">
        <v>328</v>
      </c>
      <c r="C18" s="94" t="s">
        <v>335</v>
      </c>
      <c r="D18" s="94" t="s">
        <v>346</v>
      </c>
      <c r="E18" s="94" t="s">
        <v>341</v>
      </c>
      <c r="F18" s="96">
        <v>100000</v>
      </c>
      <c r="G18" s="96">
        <v>120000</v>
      </c>
      <c r="H18" s="96">
        <v>20000</v>
      </c>
      <c r="I18" s="96"/>
      <c r="J18" s="96"/>
      <c r="K18" s="96"/>
      <c r="L18" s="96">
        <f t="shared" si="2"/>
        <v>240000</v>
      </c>
    </row>
    <row r="19" spans="1:12" ht="94.5" customHeight="1" x14ac:dyDescent="0.25">
      <c r="A19" s="95" t="s">
        <v>185</v>
      </c>
      <c r="B19" s="94" t="s">
        <v>328</v>
      </c>
      <c r="C19" s="94" t="s">
        <v>347</v>
      </c>
      <c r="D19" s="94" t="s">
        <v>352</v>
      </c>
      <c r="E19" s="94" t="s">
        <v>352</v>
      </c>
      <c r="F19" s="96">
        <f t="shared" ref="F19:K19" si="8">F20+F23+F30</f>
        <v>13248600</v>
      </c>
      <c r="G19" s="96">
        <f t="shared" si="8"/>
        <v>1030082</v>
      </c>
      <c r="H19" s="96">
        <f t="shared" si="8"/>
        <v>63909.979999999996</v>
      </c>
      <c r="I19" s="96">
        <f t="shared" si="8"/>
        <v>0</v>
      </c>
      <c r="J19" s="96">
        <f t="shared" si="8"/>
        <v>150000</v>
      </c>
      <c r="K19" s="96">
        <f t="shared" si="8"/>
        <v>0</v>
      </c>
      <c r="L19" s="96">
        <f t="shared" si="2"/>
        <v>14492591.98</v>
      </c>
    </row>
    <row r="20" spans="1:12" ht="63" customHeight="1" x14ac:dyDescent="0.25">
      <c r="A20" s="97" t="s">
        <v>632</v>
      </c>
      <c r="B20" s="94" t="s">
        <v>328</v>
      </c>
      <c r="C20" s="94" t="s">
        <v>347</v>
      </c>
      <c r="D20" s="94" t="s">
        <v>348</v>
      </c>
      <c r="E20" s="98" t="s">
        <v>352</v>
      </c>
      <c r="F20" s="96">
        <f t="shared" ref="F20:K21" si="9">F21</f>
        <v>1155260</v>
      </c>
      <c r="G20" s="96">
        <f t="shared" si="9"/>
        <v>327763</v>
      </c>
      <c r="H20" s="96">
        <f t="shared" si="9"/>
        <v>0</v>
      </c>
      <c r="I20" s="96">
        <f t="shared" si="9"/>
        <v>0</v>
      </c>
      <c r="J20" s="96">
        <f t="shared" si="9"/>
        <v>0</v>
      </c>
      <c r="K20" s="96">
        <f t="shared" si="9"/>
        <v>0</v>
      </c>
      <c r="L20" s="96">
        <f t="shared" si="2"/>
        <v>1483023</v>
      </c>
    </row>
    <row r="21" spans="1:12" ht="110.25" x14ac:dyDescent="0.25">
      <c r="A21" s="97" t="s">
        <v>331</v>
      </c>
      <c r="B21" s="94" t="s">
        <v>328</v>
      </c>
      <c r="C21" s="94" t="s">
        <v>347</v>
      </c>
      <c r="D21" s="94" t="s">
        <v>348</v>
      </c>
      <c r="E21" s="94" t="s">
        <v>332</v>
      </c>
      <c r="F21" s="96">
        <f t="shared" si="9"/>
        <v>1155260</v>
      </c>
      <c r="G21" s="96">
        <f t="shared" si="9"/>
        <v>327763</v>
      </c>
      <c r="H21" s="96">
        <f t="shared" si="9"/>
        <v>0</v>
      </c>
      <c r="I21" s="96">
        <f t="shared" si="9"/>
        <v>0</v>
      </c>
      <c r="J21" s="96">
        <f t="shared" si="9"/>
        <v>0</v>
      </c>
      <c r="K21" s="96">
        <f t="shared" si="9"/>
        <v>0</v>
      </c>
      <c r="L21" s="96">
        <f t="shared" si="2"/>
        <v>1483023</v>
      </c>
    </row>
    <row r="22" spans="1:12" ht="47.25" customHeight="1" x14ac:dyDescent="0.25">
      <c r="A22" s="97" t="s">
        <v>333</v>
      </c>
      <c r="B22" s="94" t="s">
        <v>328</v>
      </c>
      <c r="C22" s="94" t="s">
        <v>347</v>
      </c>
      <c r="D22" s="94" t="s">
        <v>348</v>
      </c>
      <c r="E22" s="94" t="s">
        <v>334</v>
      </c>
      <c r="F22" s="96">
        <v>1155260</v>
      </c>
      <c r="G22" s="96">
        <v>327763</v>
      </c>
      <c r="H22" s="96"/>
      <c r="I22" s="96"/>
      <c r="J22" s="96"/>
      <c r="K22" s="96"/>
      <c r="L22" s="96">
        <f t="shared" si="2"/>
        <v>1483023</v>
      </c>
    </row>
    <row r="23" spans="1:12" ht="47.25" customHeight="1" x14ac:dyDescent="0.25">
      <c r="A23" s="97" t="s">
        <v>336</v>
      </c>
      <c r="B23" s="94" t="s">
        <v>328</v>
      </c>
      <c r="C23" s="94" t="s">
        <v>347</v>
      </c>
      <c r="D23" s="94" t="s">
        <v>349</v>
      </c>
      <c r="E23" s="98" t="s">
        <v>352</v>
      </c>
      <c r="F23" s="96">
        <f t="shared" ref="F23:K23" si="10">F24+F26+F28</f>
        <v>12023340</v>
      </c>
      <c r="G23" s="96">
        <f t="shared" si="10"/>
        <v>652319</v>
      </c>
      <c r="H23" s="96">
        <f t="shared" si="10"/>
        <v>43700</v>
      </c>
      <c r="I23" s="96">
        <f t="shared" si="10"/>
        <v>0</v>
      </c>
      <c r="J23" s="96">
        <f t="shared" si="10"/>
        <v>0</v>
      </c>
      <c r="K23" s="96">
        <f t="shared" si="10"/>
        <v>0</v>
      </c>
      <c r="L23" s="96">
        <f t="shared" si="2"/>
        <v>12719359</v>
      </c>
    </row>
    <row r="24" spans="1:12" ht="110.25" customHeight="1" x14ac:dyDescent="0.25">
      <c r="A24" s="97" t="s">
        <v>331</v>
      </c>
      <c r="B24" s="94" t="s">
        <v>328</v>
      </c>
      <c r="C24" s="94" t="s">
        <v>347</v>
      </c>
      <c r="D24" s="94" t="s">
        <v>349</v>
      </c>
      <c r="E24" s="94" t="s">
        <v>332</v>
      </c>
      <c r="F24" s="96">
        <f t="shared" ref="F24:K24" si="11">F25</f>
        <v>10572203</v>
      </c>
      <c r="G24" s="96">
        <f t="shared" si="11"/>
        <v>252319</v>
      </c>
      <c r="H24" s="96">
        <f t="shared" si="11"/>
        <v>-6300</v>
      </c>
      <c r="I24" s="96">
        <f t="shared" si="11"/>
        <v>0</v>
      </c>
      <c r="J24" s="96">
        <f t="shared" si="11"/>
        <v>0</v>
      </c>
      <c r="K24" s="96">
        <f t="shared" si="11"/>
        <v>0</v>
      </c>
      <c r="L24" s="96">
        <f t="shared" si="2"/>
        <v>10818222</v>
      </c>
    </row>
    <row r="25" spans="1:12" ht="47.25" customHeight="1" x14ac:dyDescent="0.25">
      <c r="A25" s="97" t="s">
        <v>333</v>
      </c>
      <c r="B25" s="94" t="s">
        <v>328</v>
      </c>
      <c r="C25" s="94" t="s">
        <v>347</v>
      </c>
      <c r="D25" s="94" t="s">
        <v>349</v>
      </c>
      <c r="E25" s="94" t="s">
        <v>334</v>
      </c>
      <c r="F25" s="96">
        <v>10572203</v>
      </c>
      <c r="G25" s="96">
        <v>252319</v>
      </c>
      <c r="H25" s="96">
        <v>-6300</v>
      </c>
      <c r="I25" s="96"/>
      <c r="J25" s="96"/>
      <c r="K25" s="96"/>
      <c r="L25" s="96">
        <f t="shared" si="2"/>
        <v>10818222</v>
      </c>
    </row>
    <row r="26" spans="1:12" ht="47.25" customHeight="1" x14ac:dyDescent="0.25">
      <c r="A26" s="97" t="s">
        <v>338</v>
      </c>
      <c r="B26" s="94" t="s">
        <v>328</v>
      </c>
      <c r="C26" s="94" t="s">
        <v>347</v>
      </c>
      <c r="D26" s="94" t="s">
        <v>349</v>
      </c>
      <c r="E26" s="94" t="s">
        <v>339</v>
      </c>
      <c r="F26" s="96">
        <f t="shared" ref="F26:K26" si="12">F27</f>
        <v>1430368</v>
      </c>
      <c r="G26" s="96">
        <f t="shared" si="12"/>
        <v>400000</v>
      </c>
      <c r="H26" s="96">
        <f t="shared" si="12"/>
        <v>50000</v>
      </c>
      <c r="I26" s="96">
        <f t="shared" si="12"/>
        <v>0</v>
      </c>
      <c r="J26" s="96">
        <f t="shared" si="12"/>
        <v>0</v>
      </c>
      <c r="K26" s="96">
        <f t="shared" si="12"/>
        <v>0</v>
      </c>
      <c r="L26" s="96">
        <f t="shared" si="2"/>
        <v>1880368</v>
      </c>
    </row>
    <row r="27" spans="1:12" ht="47.25" customHeight="1" x14ac:dyDescent="0.25">
      <c r="A27" s="97" t="s">
        <v>340</v>
      </c>
      <c r="B27" s="94" t="s">
        <v>328</v>
      </c>
      <c r="C27" s="94" t="s">
        <v>347</v>
      </c>
      <c r="D27" s="94" t="s">
        <v>349</v>
      </c>
      <c r="E27" s="94" t="s">
        <v>341</v>
      </c>
      <c r="F27" s="96">
        <v>1430368</v>
      </c>
      <c r="G27" s="96">
        <v>400000</v>
      </c>
      <c r="H27" s="96">
        <v>50000</v>
      </c>
      <c r="I27" s="96"/>
      <c r="J27" s="96"/>
      <c r="K27" s="96"/>
      <c r="L27" s="96">
        <f t="shared" si="2"/>
        <v>1880368</v>
      </c>
    </row>
    <row r="28" spans="1:12" ht="15.75" customHeight="1" x14ac:dyDescent="0.25">
      <c r="A28" s="97" t="s">
        <v>342</v>
      </c>
      <c r="B28" s="94" t="s">
        <v>328</v>
      </c>
      <c r="C28" s="94" t="s">
        <v>347</v>
      </c>
      <c r="D28" s="94" t="s">
        <v>349</v>
      </c>
      <c r="E28" s="94" t="s">
        <v>343</v>
      </c>
      <c r="F28" s="96">
        <f t="shared" ref="F28:K28" si="13">F29</f>
        <v>20769</v>
      </c>
      <c r="G28" s="96">
        <f t="shared" si="13"/>
        <v>0</v>
      </c>
      <c r="H28" s="96">
        <f t="shared" si="13"/>
        <v>0</v>
      </c>
      <c r="I28" s="96">
        <f t="shared" si="13"/>
        <v>0</v>
      </c>
      <c r="J28" s="96">
        <f t="shared" si="13"/>
        <v>0</v>
      </c>
      <c r="K28" s="96">
        <f t="shared" si="13"/>
        <v>0</v>
      </c>
      <c r="L28" s="96">
        <f t="shared" si="2"/>
        <v>20769</v>
      </c>
    </row>
    <row r="29" spans="1:12" ht="31.5" customHeight="1" x14ac:dyDescent="0.25">
      <c r="A29" s="97" t="s">
        <v>344</v>
      </c>
      <c r="B29" s="94" t="s">
        <v>328</v>
      </c>
      <c r="C29" s="94" t="s">
        <v>347</v>
      </c>
      <c r="D29" s="94" t="s">
        <v>349</v>
      </c>
      <c r="E29" s="94" t="s">
        <v>345</v>
      </c>
      <c r="F29" s="96">
        <v>20769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f t="shared" si="2"/>
        <v>20769</v>
      </c>
    </row>
    <row r="30" spans="1:12" ht="47.25" customHeight="1" x14ac:dyDescent="0.25">
      <c r="A30" s="97" t="s">
        <v>633</v>
      </c>
      <c r="B30" s="94" t="s">
        <v>328</v>
      </c>
      <c r="C30" s="94" t="s">
        <v>347</v>
      </c>
      <c r="D30" s="94" t="s">
        <v>350</v>
      </c>
      <c r="E30" s="98" t="s">
        <v>352</v>
      </c>
      <c r="F30" s="96">
        <f t="shared" ref="F30:K31" si="14">F31</f>
        <v>70000</v>
      </c>
      <c r="G30" s="96">
        <f t="shared" si="14"/>
        <v>50000</v>
      </c>
      <c r="H30" s="96">
        <f t="shared" si="14"/>
        <v>20209.98</v>
      </c>
      <c r="I30" s="96">
        <f t="shared" si="14"/>
        <v>0</v>
      </c>
      <c r="J30" s="96">
        <f t="shared" si="14"/>
        <v>150000</v>
      </c>
      <c r="K30" s="96">
        <f t="shared" si="14"/>
        <v>0</v>
      </c>
      <c r="L30" s="96">
        <f t="shared" si="2"/>
        <v>290209.98</v>
      </c>
    </row>
    <row r="31" spans="1:12" ht="47.25" customHeight="1" x14ac:dyDescent="0.25">
      <c r="A31" s="97" t="s">
        <v>338</v>
      </c>
      <c r="B31" s="94" t="s">
        <v>328</v>
      </c>
      <c r="C31" s="94" t="s">
        <v>347</v>
      </c>
      <c r="D31" s="94" t="s">
        <v>350</v>
      </c>
      <c r="E31" s="94" t="s">
        <v>339</v>
      </c>
      <c r="F31" s="96">
        <f t="shared" si="14"/>
        <v>70000</v>
      </c>
      <c r="G31" s="96">
        <f t="shared" si="14"/>
        <v>50000</v>
      </c>
      <c r="H31" s="96">
        <f t="shared" si="14"/>
        <v>20209.98</v>
      </c>
      <c r="I31" s="96">
        <f t="shared" si="14"/>
        <v>0</v>
      </c>
      <c r="J31" s="96">
        <f t="shared" si="14"/>
        <v>150000</v>
      </c>
      <c r="K31" s="96">
        <f t="shared" si="14"/>
        <v>0</v>
      </c>
      <c r="L31" s="96">
        <f t="shared" si="2"/>
        <v>290209.98</v>
      </c>
    </row>
    <row r="32" spans="1:12" ht="47.25" customHeight="1" x14ac:dyDescent="0.25">
      <c r="A32" s="97" t="s">
        <v>340</v>
      </c>
      <c r="B32" s="94" t="s">
        <v>328</v>
      </c>
      <c r="C32" s="94" t="s">
        <v>347</v>
      </c>
      <c r="D32" s="94" t="s">
        <v>350</v>
      </c>
      <c r="E32" s="94" t="s">
        <v>341</v>
      </c>
      <c r="F32" s="96">
        <v>70000</v>
      </c>
      <c r="G32" s="96">
        <v>50000</v>
      </c>
      <c r="H32" s="96">
        <v>20209.98</v>
      </c>
      <c r="I32" s="96"/>
      <c r="J32" s="96">
        <v>150000</v>
      </c>
      <c r="K32" s="96"/>
      <c r="L32" s="96">
        <f t="shared" si="2"/>
        <v>290209.98</v>
      </c>
    </row>
    <row r="33" spans="1:12" ht="15.75" customHeight="1" x14ac:dyDescent="0.25">
      <c r="A33" s="95" t="s">
        <v>186</v>
      </c>
      <c r="B33" s="94" t="s">
        <v>328</v>
      </c>
      <c r="C33" s="94" t="s">
        <v>351</v>
      </c>
      <c r="D33" s="94" t="s">
        <v>352</v>
      </c>
      <c r="E33" s="94" t="s">
        <v>352</v>
      </c>
      <c r="F33" s="96">
        <f t="shared" ref="F33:K35" si="15">F34</f>
        <v>6640</v>
      </c>
      <c r="G33" s="96">
        <f t="shared" si="15"/>
        <v>0</v>
      </c>
      <c r="H33" s="96">
        <f t="shared" si="15"/>
        <v>0</v>
      </c>
      <c r="I33" s="96">
        <f t="shared" si="15"/>
        <v>0</v>
      </c>
      <c r="J33" s="96">
        <f t="shared" si="15"/>
        <v>0</v>
      </c>
      <c r="K33" s="96">
        <f t="shared" si="15"/>
        <v>0</v>
      </c>
      <c r="L33" s="96">
        <f t="shared" si="2"/>
        <v>6640</v>
      </c>
    </row>
    <row r="34" spans="1:12" ht="78.75" customHeight="1" x14ac:dyDescent="0.25">
      <c r="A34" s="97" t="s">
        <v>353</v>
      </c>
      <c r="B34" s="94" t="s">
        <v>328</v>
      </c>
      <c r="C34" s="94" t="s">
        <v>351</v>
      </c>
      <c r="D34" s="94" t="s">
        <v>354</v>
      </c>
      <c r="E34" s="98" t="s">
        <v>352</v>
      </c>
      <c r="F34" s="96">
        <f t="shared" si="15"/>
        <v>6640</v>
      </c>
      <c r="G34" s="96">
        <f t="shared" si="15"/>
        <v>0</v>
      </c>
      <c r="H34" s="96">
        <f t="shared" si="15"/>
        <v>0</v>
      </c>
      <c r="I34" s="96">
        <f t="shared" si="15"/>
        <v>0</v>
      </c>
      <c r="J34" s="96">
        <f t="shared" si="15"/>
        <v>0</v>
      </c>
      <c r="K34" s="96">
        <f t="shared" si="15"/>
        <v>0</v>
      </c>
      <c r="L34" s="96">
        <f t="shared" si="2"/>
        <v>6640</v>
      </c>
    </row>
    <row r="35" spans="1:12" ht="47.25" customHeight="1" x14ac:dyDescent="0.25">
      <c r="A35" s="97" t="s">
        <v>338</v>
      </c>
      <c r="B35" s="94" t="s">
        <v>328</v>
      </c>
      <c r="C35" s="94" t="s">
        <v>351</v>
      </c>
      <c r="D35" s="94" t="s">
        <v>354</v>
      </c>
      <c r="E35" s="94" t="s">
        <v>339</v>
      </c>
      <c r="F35" s="96">
        <f t="shared" si="15"/>
        <v>6640</v>
      </c>
      <c r="G35" s="96">
        <f t="shared" si="15"/>
        <v>0</v>
      </c>
      <c r="H35" s="96">
        <f t="shared" si="15"/>
        <v>0</v>
      </c>
      <c r="I35" s="96">
        <f t="shared" si="15"/>
        <v>0</v>
      </c>
      <c r="J35" s="96">
        <f t="shared" si="15"/>
        <v>0</v>
      </c>
      <c r="K35" s="96">
        <f t="shared" si="15"/>
        <v>0</v>
      </c>
      <c r="L35" s="96">
        <f t="shared" si="2"/>
        <v>6640</v>
      </c>
    </row>
    <row r="36" spans="1:12" ht="47.25" customHeight="1" x14ac:dyDescent="0.25">
      <c r="A36" s="97" t="s">
        <v>340</v>
      </c>
      <c r="B36" s="94" t="s">
        <v>328</v>
      </c>
      <c r="C36" s="94" t="s">
        <v>351</v>
      </c>
      <c r="D36" s="94" t="s">
        <v>354</v>
      </c>
      <c r="E36" s="94" t="s">
        <v>341</v>
      </c>
      <c r="F36" s="96">
        <v>6640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f t="shared" si="2"/>
        <v>6640</v>
      </c>
    </row>
    <row r="37" spans="1:12" ht="78.75" customHeight="1" x14ac:dyDescent="0.25">
      <c r="A37" s="95" t="s">
        <v>187</v>
      </c>
      <c r="B37" s="94" t="s">
        <v>328</v>
      </c>
      <c r="C37" s="94" t="s">
        <v>355</v>
      </c>
      <c r="D37" s="94" t="s">
        <v>352</v>
      </c>
      <c r="E37" s="94" t="s">
        <v>352</v>
      </c>
      <c r="F37" s="96">
        <f t="shared" ref="F37:K37" si="16">F38+F45+F50</f>
        <v>5978179</v>
      </c>
      <c r="G37" s="96">
        <f t="shared" si="16"/>
        <v>-590556</v>
      </c>
      <c r="H37" s="96">
        <f t="shared" si="16"/>
        <v>-593</v>
      </c>
      <c r="I37" s="96">
        <f t="shared" si="16"/>
        <v>0</v>
      </c>
      <c r="J37" s="96">
        <f t="shared" si="16"/>
        <v>0</v>
      </c>
      <c r="K37" s="96">
        <f t="shared" si="16"/>
        <v>0</v>
      </c>
      <c r="L37" s="96">
        <f t="shared" si="2"/>
        <v>5387030</v>
      </c>
    </row>
    <row r="38" spans="1:12" ht="47.25" x14ac:dyDescent="0.25">
      <c r="A38" s="97" t="s">
        <v>336</v>
      </c>
      <c r="B38" s="94" t="s">
        <v>328</v>
      </c>
      <c r="C38" s="94" t="s">
        <v>355</v>
      </c>
      <c r="D38" s="94" t="s">
        <v>356</v>
      </c>
      <c r="E38" s="98" t="s">
        <v>352</v>
      </c>
      <c r="F38" s="96">
        <f t="shared" ref="F38:K38" si="17">F39+F41+F43</f>
        <v>4906904</v>
      </c>
      <c r="G38" s="96">
        <f t="shared" si="17"/>
        <v>-590556</v>
      </c>
      <c r="H38" s="96">
        <f t="shared" si="17"/>
        <v>-593</v>
      </c>
      <c r="I38" s="96">
        <f t="shared" si="17"/>
        <v>0</v>
      </c>
      <c r="J38" s="96">
        <f t="shared" si="17"/>
        <v>0</v>
      </c>
      <c r="K38" s="96">
        <f t="shared" si="17"/>
        <v>0</v>
      </c>
      <c r="L38" s="96">
        <f t="shared" si="2"/>
        <v>4315755</v>
      </c>
    </row>
    <row r="39" spans="1:12" ht="110.25" customHeight="1" x14ac:dyDescent="0.25">
      <c r="A39" s="97" t="s">
        <v>331</v>
      </c>
      <c r="B39" s="94" t="s">
        <v>328</v>
      </c>
      <c r="C39" s="94" t="s">
        <v>355</v>
      </c>
      <c r="D39" s="94" t="s">
        <v>356</v>
      </c>
      <c r="E39" s="94" t="s">
        <v>332</v>
      </c>
      <c r="F39" s="96">
        <f t="shared" ref="F39:K39" si="18">F40</f>
        <v>4533969</v>
      </c>
      <c r="G39" s="96">
        <f t="shared" si="18"/>
        <v>-489156</v>
      </c>
      <c r="H39" s="96">
        <f t="shared" si="18"/>
        <v>0</v>
      </c>
      <c r="I39" s="96">
        <f t="shared" si="18"/>
        <v>0</v>
      </c>
      <c r="J39" s="96">
        <f t="shared" si="18"/>
        <v>0</v>
      </c>
      <c r="K39" s="96">
        <f t="shared" si="18"/>
        <v>0</v>
      </c>
      <c r="L39" s="96">
        <f t="shared" si="2"/>
        <v>4044813</v>
      </c>
    </row>
    <row r="40" spans="1:12" ht="47.25" customHeight="1" x14ac:dyDescent="0.25">
      <c r="A40" s="97" t="s">
        <v>333</v>
      </c>
      <c r="B40" s="94" t="s">
        <v>328</v>
      </c>
      <c r="C40" s="94" t="s">
        <v>355</v>
      </c>
      <c r="D40" s="94" t="s">
        <v>356</v>
      </c>
      <c r="E40" s="94" t="s">
        <v>334</v>
      </c>
      <c r="F40" s="96">
        <v>4533969</v>
      </c>
      <c r="G40" s="96">
        <v>-489156</v>
      </c>
      <c r="H40" s="96"/>
      <c r="I40" s="96"/>
      <c r="J40" s="96"/>
      <c r="K40" s="96"/>
      <c r="L40" s="96">
        <f t="shared" si="2"/>
        <v>4044813</v>
      </c>
    </row>
    <row r="41" spans="1:12" ht="47.25" customHeight="1" x14ac:dyDescent="0.25">
      <c r="A41" s="97" t="s">
        <v>338</v>
      </c>
      <c r="B41" s="94" t="s">
        <v>328</v>
      </c>
      <c r="C41" s="94" t="s">
        <v>355</v>
      </c>
      <c r="D41" s="94" t="s">
        <v>356</v>
      </c>
      <c r="E41" s="94" t="s">
        <v>339</v>
      </c>
      <c r="F41" s="96">
        <f t="shared" ref="F41:K41" si="19">F42</f>
        <v>370935</v>
      </c>
      <c r="G41" s="96">
        <f t="shared" si="19"/>
        <v>-101400</v>
      </c>
      <c r="H41" s="96">
        <f t="shared" si="19"/>
        <v>0</v>
      </c>
      <c r="I41" s="96">
        <f t="shared" si="19"/>
        <v>0</v>
      </c>
      <c r="J41" s="96">
        <f t="shared" si="19"/>
        <v>0</v>
      </c>
      <c r="K41" s="96">
        <f t="shared" si="19"/>
        <v>0</v>
      </c>
      <c r="L41" s="96">
        <f t="shared" si="2"/>
        <v>269535</v>
      </c>
    </row>
    <row r="42" spans="1:12" ht="47.25" x14ac:dyDescent="0.25">
      <c r="A42" s="97" t="s">
        <v>340</v>
      </c>
      <c r="B42" s="94" t="s">
        <v>328</v>
      </c>
      <c r="C42" s="94" t="s">
        <v>355</v>
      </c>
      <c r="D42" s="94" t="s">
        <v>356</v>
      </c>
      <c r="E42" s="94" t="s">
        <v>341</v>
      </c>
      <c r="F42" s="96">
        <v>370935</v>
      </c>
      <c r="G42" s="96">
        <v>-101400</v>
      </c>
      <c r="H42" s="96"/>
      <c r="I42" s="96"/>
      <c r="J42" s="96"/>
      <c r="K42" s="96"/>
      <c r="L42" s="96">
        <f t="shared" si="2"/>
        <v>269535</v>
      </c>
    </row>
    <row r="43" spans="1:12" ht="15.75" customHeight="1" x14ac:dyDescent="0.25">
      <c r="A43" s="97" t="s">
        <v>342</v>
      </c>
      <c r="B43" s="94" t="s">
        <v>328</v>
      </c>
      <c r="C43" s="94" t="s">
        <v>355</v>
      </c>
      <c r="D43" s="94" t="s">
        <v>356</v>
      </c>
      <c r="E43" s="94" t="s">
        <v>343</v>
      </c>
      <c r="F43" s="96">
        <f t="shared" ref="F43:K43" si="20">F44</f>
        <v>2000</v>
      </c>
      <c r="G43" s="96">
        <f t="shared" si="20"/>
        <v>0</v>
      </c>
      <c r="H43" s="96">
        <f t="shared" si="20"/>
        <v>-593</v>
      </c>
      <c r="I43" s="96">
        <f t="shared" si="20"/>
        <v>0</v>
      </c>
      <c r="J43" s="96">
        <f t="shared" si="20"/>
        <v>0</v>
      </c>
      <c r="K43" s="96">
        <f t="shared" si="20"/>
        <v>0</v>
      </c>
      <c r="L43" s="96">
        <f t="shared" si="2"/>
        <v>1407</v>
      </c>
    </row>
    <row r="44" spans="1:12" ht="31.5" customHeight="1" x14ac:dyDescent="0.25">
      <c r="A44" s="97" t="s">
        <v>344</v>
      </c>
      <c r="B44" s="94" t="s">
        <v>328</v>
      </c>
      <c r="C44" s="94" t="s">
        <v>355</v>
      </c>
      <c r="D44" s="94" t="s">
        <v>356</v>
      </c>
      <c r="E44" s="94" t="s">
        <v>345</v>
      </c>
      <c r="F44" s="96">
        <v>2000</v>
      </c>
      <c r="G44" s="96">
        <v>0</v>
      </c>
      <c r="H44" s="96">
        <v>-593</v>
      </c>
      <c r="I44" s="96"/>
      <c r="J44" s="96"/>
      <c r="K44" s="96"/>
      <c r="L44" s="96">
        <f t="shared" si="2"/>
        <v>1407</v>
      </c>
    </row>
    <row r="45" spans="1:12" ht="47.25" customHeight="1" x14ac:dyDescent="0.25">
      <c r="A45" s="97" t="s">
        <v>336</v>
      </c>
      <c r="B45" s="94" t="s">
        <v>328</v>
      </c>
      <c r="C45" s="94" t="s">
        <v>355</v>
      </c>
      <c r="D45" s="94" t="s">
        <v>337</v>
      </c>
      <c r="E45" s="98" t="s">
        <v>352</v>
      </c>
      <c r="F45" s="96">
        <f t="shared" ref="F45:K45" si="21">F46+F48</f>
        <v>69014</v>
      </c>
      <c r="G45" s="96">
        <f t="shared" si="21"/>
        <v>0</v>
      </c>
      <c r="H45" s="96">
        <f t="shared" si="21"/>
        <v>0</v>
      </c>
      <c r="I45" s="96">
        <f t="shared" si="21"/>
        <v>0</v>
      </c>
      <c r="J45" s="96">
        <f t="shared" si="21"/>
        <v>5000</v>
      </c>
      <c r="K45" s="96">
        <f t="shared" si="21"/>
        <v>0</v>
      </c>
      <c r="L45" s="96">
        <f t="shared" si="2"/>
        <v>74014</v>
      </c>
    </row>
    <row r="46" spans="1:12" ht="110.25" customHeight="1" x14ac:dyDescent="0.25">
      <c r="A46" s="97" t="s">
        <v>331</v>
      </c>
      <c r="B46" s="94" t="s">
        <v>328</v>
      </c>
      <c r="C46" s="94" t="s">
        <v>355</v>
      </c>
      <c r="D46" s="94" t="s">
        <v>337</v>
      </c>
      <c r="E46" s="94" t="s">
        <v>332</v>
      </c>
      <c r="F46" s="96">
        <f t="shared" ref="F46:K46" si="22">F47</f>
        <v>57369</v>
      </c>
      <c r="G46" s="96">
        <f t="shared" si="22"/>
        <v>0</v>
      </c>
      <c r="H46" s="96">
        <f t="shared" si="22"/>
        <v>0</v>
      </c>
      <c r="I46" s="96">
        <f t="shared" si="22"/>
        <v>0</v>
      </c>
      <c r="J46" s="96">
        <f t="shared" si="22"/>
        <v>0</v>
      </c>
      <c r="K46" s="96">
        <f t="shared" si="22"/>
        <v>0</v>
      </c>
      <c r="L46" s="96">
        <f t="shared" si="2"/>
        <v>57369</v>
      </c>
    </row>
    <row r="47" spans="1:12" ht="47.25" customHeight="1" x14ac:dyDescent="0.25">
      <c r="A47" s="97" t="s">
        <v>333</v>
      </c>
      <c r="B47" s="94" t="s">
        <v>328</v>
      </c>
      <c r="C47" s="94" t="s">
        <v>355</v>
      </c>
      <c r="D47" s="94" t="s">
        <v>337</v>
      </c>
      <c r="E47" s="94" t="s">
        <v>334</v>
      </c>
      <c r="F47" s="96">
        <v>57369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f t="shared" si="2"/>
        <v>57369</v>
      </c>
    </row>
    <row r="48" spans="1:12" ht="47.25" customHeight="1" x14ac:dyDescent="0.25">
      <c r="A48" s="97" t="s">
        <v>338</v>
      </c>
      <c r="B48" s="94" t="s">
        <v>328</v>
      </c>
      <c r="C48" s="94" t="s">
        <v>355</v>
      </c>
      <c r="D48" s="94" t="s">
        <v>337</v>
      </c>
      <c r="E48" s="94" t="s">
        <v>339</v>
      </c>
      <c r="F48" s="96">
        <f t="shared" ref="F48:K48" si="23">F49</f>
        <v>11645</v>
      </c>
      <c r="G48" s="96">
        <f t="shared" si="23"/>
        <v>0</v>
      </c>
      <c r="H48" s="96">
        <f t="shared" si="23"/>
        <v>0</v>
      </c>
      <c r="I48" s="96">
        <f t="shared" si="23"/>
        <v>0</v>
      </c>
      <c r="J48" s="96">
        <f t="shared" si="23"/>
        <v>5000</v>
      </c>
      <c r="K48" s="96">
        <f t="shared" si="23"/>
        <v>0</v>
      </c>
      <c r="L48" s="96">
        <f t="shared" si="2"/>
        <v>16645</v>
      </c>
    </row>
    <row r="49" spans="1:12" ht="47.25" customHeight="1" x14ac:dyDescent="0.25">
      <c r="A49" s="97" t="s">
        <v>340</v>
      </c>
      <c r="B49" s="94" t="s">
        <v>328</v>
      </c>
      <c r="C49" s="94" t="s">
        <v>355</v>
      </c>
      <c r="D49" s="94" t="s">
        <v>337</v>
      </c>
      <c r="E49" s="94" t="s">
        <v>341</v>
      </c>
      <c r="F49" s="96">
        <v>11645</v>
      </c>
      <c r="G49" s="96">
        <v>0</v>
      </c>
      <c r="H49" s="96">
        <v>0</v>
      </c>
      <c r="I49" s="96">
        <v>0</v>
      </c>
      <c r="J49" s="96">
        <v>5000</v>
      </c>
      <c r="K49" s="96"/>
      <c r="L49" s="96">
        <f t="shared" si="2"/>
        <v>16645</v>
      </c>
    </row>
    <row r="50" spans="1:12" ht="63" customHeight="1" x14ac:dyDescent="0.25">
      <c r="A50" s="97" t="s">
        <v>357</v>
      </c>
      <c r="B50" s="94" t="s">
        <v>328</v>
      </c>
      <c r="C50" s="94" t="s">
        <v>355</v>
      </c>
      <c r="D50" s="94" t="s">
        <v>358</v>
      </c>
      <c r="E50" s="98" t="s">
        <v>352</v>
      </c>
      <c r="F50" s="96">
        <f t="shared" ref="F50:K51" si="24">F51</f>
        <v>1002261</v>
      </c>
      <c r="G50" s="96">
        <f t="shared" si="24"/>
        <v>0</v>
      </c>
      <c r="H50" s="96">
        <f t="shared" si="24"/>
        <v>0</v>
      </c>
      <c r="I50" s="96">
        <f t="shared" si="24"/>
        <v>0</v>
      </c>
      <c r="J50" s="96">
        <f t="shared" si="24"/>
        <v>-5000</v>
      </c>
      <c r="K50" s="96">
        <f t="shared" si="24"/>
        <v>0</v>
      </c>
      <c r="L50" s="96">
        <f t="shared" si="2"/>
        <v>997261</v>
      </c>
    </row>
    <row r="51" spans="1:12" ht="110.25" customHeight="1" x14ac:dyDescent="0.25">
      <c r="A51" s="97" t="s">
        <v>331</v>
      </c>
      <c r="B51" s="94" t="s">
        <v>328</v>
      </c>
      <c r="C51" s="94" t="s">
        <v>355</v>
      </c>
      <c r="D51" s="94" t="s">
        <v>358</v>
      </c>
      <c r="E51" s="94" t="s">
        <v>332</v>
      </c>
      <c r="F51" s="96">
        <f t="shared" si="24"/>
        <v>1002261</v>
      </c>
      <c r="G51" s="96">
        <f t="shared" si="24"/>
        <v>0</v>
      </c>
      <c r="H51" s="96">
        <f t="shared" si="24"/>
        <v>0</v>
      </c>
      <c r="I51" s="96">
        <f t="shared" si="24"/>
        <v>0</v>
      </c>
      <c r="J51" s="96">
        <f t="shared" si="24"/>
        <v>-5000</v>
      </c>
      <c r="K51" s="96">
        <f t="shared" si="24"/>
        <v>0</v>
      </c>
      <c r="L51" s="96">
        <f t="shared" si="2"/>
        <v>997261</v>
      </c>
    </row>
    <row r="52" spans="1:12" ht="47.25" customHeight="1" x14ac:dyDescent="0.25">
      <c r="A52" s="97" t="s">
        <v>333</v>
      </c>
      <c r="B52" s="94" t="s">
        <v>328</v>
      </c>
      <c r="C52" s="94" t="s">
        <v>355</v>
      </c>
      <c r="D52" s="94" t="s">
        <v>358</v>
      </c>
      <c r="E52" s="94" t="s">
        <v>334</v>
      </c>
      <c r="F52" s="96">
        <v>1002261</v>
      </c>
      <c r="G52" s="96">
        <v>0</v>
      </c>
      <c r="H52" s="96">
        <v>0</v>
      </c>
      <c r="I52" s="96">
        <v>0</v>
      </c>
      <c r="J52" s="96">
        <v>-5000</v>
      </c>
      <c r="K52" s="96"/>
      <c r="L52" s="96">
        <f t="shared" si="2"/>
        <v>997261</v>
      </c>
    </row>
    <row r="53" spans="1:12" ht="15.75" customHeight="1" x14ac:dyDescent="0.25">
      <c r="A53" s="95" t="s">
        <v>188</v>
      </c>
      <c r="B53" s="94" t="s">
        <v>328</v>
      </c>
      <c r="C53" s="94" t="s">
        <v>473</v>
      </c>
      <c r="D53" s="94" t="s">
        <v>352</v>
      </c>
      <c r="E53" s="94" t="s">
        <v>352</v>
      </c>
      <c r="F53" s="96">
        <f t="shared" ref="F53:K55" si="25">F54</f>
        <v>250000</v>
      </c>
      <c r="G53" s="96">
        <f t="shared" si="25"/>
        <v>0</v>
      </c>
      <c r="H53" s="96">
        <f t="shared" si="25"/>
        <v>0</v>
      </c>
      <c r="I53" s="96">
        <f t="shared" si="25"/>
        <v>0</v>
      </c>
      <c r="J53" s="96">
        <f t="shared" si="25"/>
        <v>0</v>
      </c>
      <c r="K53" s="96">
        <f t="shared" si="25"/>
        <v>0</v>
      </c>
      <c r="L53" s="96">
        <f t="shared" si="2"/>
        <v>250000</v>
      </c>
    </row>
    <row r="54" spans="1:12" ht="31.5" customHeight="1" x14ac:dyDescent="0.25">
      <c r="A54" s="97" t="s">
        <v>634</v>
      </c>
      <c r="B54" s="94" t="s">
        <v>328</v>
      </c>
      <c r="C54" s="94" t="s">
        <v>473</v>
      </c>
      <c r="D54" s="94" t="s">
        <v>360</v>
      </c>
      <c r="E54" s="98" t="s">
        <v>352</v>
      </c>
      <c r="F54" s="96">
        <f t="shared" si="25"/>
        <v>250000</v>
      </c>
      <c r="G54" s="96">
        <f t="shared" si="25"/>
        <v>0</v>
      </c>
      <c r="H54" s="96">
        <f t="shared" si="25"/>
        <v>0</v>
      </c>
      <c r="I54" s="96">
        <f t="shared" si="25"/>
        <v>0</v>
      </c>
      <c r="J54" s="96">
        <f t="shared" si="25"/>
        <v>0</v>
      </c>
      <c r="K54" s="96">
        <f t="shared" si="25"/>
        <v>0</v>
      </c>
      <c r="L54" s="96">
        <f t="shared" si="2"/>
        <v>250000</v>
      </c>
    </row>
    <row r="55" spans="1:12" ht="15.75" customHeight="1" x14ac:dyDescent="0.25">
      <c r="A55" s="97" t="s">
        <v>342</v>
      </c>
      <c r="B55" s="94" t="s">
        <v>328</v>
      </c>
      <c r="C55" s="94" t="s">
        <v>473</v>
      </c>
      <c r="D55" s="94" t="s">
        <v>360</v>
      </c>
      <c r="E55" s="94" t="s">
        <v>343</v>
      </c>
      <c r="F55" s="96">
        <f t="shared" si="25"/>
        <v>250000</v>
      </c>
      <c r="G55" s="96">
        <f t="shared" si="25"/>
        <v>0</v>
      </c>
      <c r="H55" s="96">
        <f t="shared" si="25"/>
        <v>0</v>
      </c>
      <c r="I55" s="96">
        <f t="shared" si="25"/>
        <v>0</v>
      </c>
      <c r="J55" s="96">
        <f t="shared" si="25"/>
        <v>0</v>
      </c>
      <c r="K55" s="96">
        <f t="shared" si="25"/>
        <v>0</v>
      </c>
      <c r="L55" s="96">
        <f t="shared" si="2"/>
        <v>250000</v>
      </c>
    </row>
    <row r="56" spans="1:12" ht="15.75" customHeight="1" x14ac:dyDescent="0.25">
      <c r="A56" s="97" t="s">
        <v>361</v>
      </c>
      <c r="B56" s="94" t="s">
        <v>328</v>
      </c>
      <c r="C56" s="94" t="s">
        <v>473</v>
      </c>
      <c r="D56" s="94" t="s">
        <v>360</v>
      </c>
      <c r="E56" s="94" t="s">
        <v>362</v>
      </c>
      <c r="F56" s="96">
        <v>250000</v>
      </c>
      <c r="G56" s="96">
        <v>0</v>
      </c>
      <c r="H56" s="96">
        <v>0</v>
      </c>
      <c r="I56" s="96">
        <v>0</v>
      </c>
      <c r="J56" s="96">
        <v>0</v>
      </c>
      <c r="K56" s="96">
        <v>0</v>
      </c>
      <c r="L56" s="96">
        <f t="shared" si="2"/>
        <v>250000</v>
      </c>
    </row>
    <row r="57" spans="1:12" ht="15.75" customHeight="1" x14ac:dyDescent="0.25">
      <c r="A57" s="95" t="s">
        <v>189</v>
      </c>
      <c r="B57" s="94" t="s">
        <v>328</v>
      </c>
      <c r="C57" s="94" t="s">
        <v>363</v>
      </c>
      <c r="D57" s="94" t="s">
        <v>352</v>
      </c>
      <c r="E57" s="94" t="s">
        <v>352</v>
      </c>
      <c r="F57" s="96">
        <f>F61+F66+F69+F72+F75</f>
        <v>3482258</v>
      </c>
      <c r="G57" s="96">
        <f>G61+G66+G69+G72+G75</f>
        <v>295333.92</v>
      </c>
      <c r="H57" s="96">
        <f>H61+H66+H69+H72+H75+H78</f>
        <v>81840</v>
      </c>
      <c r="I57" s="96">
        <f>I61+I66+I69+I72+I75+I78</f>
        <v>12000</v>
      </c>
      <c r="J57" s="96">
        <f>J61+J66+J69+J72+J75+J78+J58</f>
        <v>65000</v>
      </c>
      <c r="K57" s="96">
        <f>K61+K66+K69+K72+K75+K78+K58</f>
        <v>0</v>
      </c>
      <c r="L57" s="96">
        <f t="shared" si="2"/>
        <v>3936431.92</v>
      </c>
    </row>
    <row r="58" spans="1:12" ht="30.75" customHeight="1" thickBot="1" x14ac:dyDescent="0.3">
      <c r="A58" s="99" t="s">
        <v>635</v>
      </c>
      <c r="B58" s="94" t="s">
        <v>328</v>
      </c>
      <c r="C58" s="94" t="s">
        <v>363</v>
      </c>
      <c r="D58" s="94" t="s">
        <v>364</v>
      </c>
      <c r="E58" s="94"/>
      <c r="F58" s="96"/>
      <c r="G58" s="96"/>
      <c r="H58" s="96"/>
      <c r="I58" s="96"/>
      <c r="J58" s="96">
        <f>J59</f>
        <v>65000</v>
      </c>
      <c r="K58" s="96">
        <f>K59</f>
        <v>0</v>
      </c>
      <c r="L58" s="96">
        <f t="shared" si="2"/>
        <v>65000</v>
      </c>
    </row>
    <row r="59" spans="1:12" ht="16.5" customHeight="1" thickBot="1" x14ac:dyDescent="0.3">
      <c r="A59" s="99" t="s">
        <v>342</v>
      </c>
      <c r="B59" s="94" t="s">
        <v>328</v>
      </c>
      <c r="C59" s="94" t="s">
        <v>363</v>
      </c>
      <c r="D59" s="94" t="s">
        <v>364</v>
      </c>
      <c r="E59" s="94">
        <v>800</v>
      </c>
      <c r="F59" s="96"/>
      <c r="G59" s="96"/>
      <c r="H59" s="96"/>
      <c r="I59" s="96"/>
      <c r="J59" s="96">
        <f>J60</f>
        <v>65000</v>
      </c>
      <c r="K59" s="96">
        <f>K60</f>
        <v>0</v>
      </c>
      <c r="L59" s="96">
        <f t="shared" si="2"/>
        <v>65000</v>
      </c>
    </row>
    <row r="60" spans="1:12" ht="16.5" customHeight="1" thickBot="1" x14ac:dyDescent="0.3">
      <c r="A60" s="99" t="s">
        <v>344</v>
      </c>
      <c r="B60" s="94" t="s">
        <v>328</v>
      </c>
      <c r="C60" s="94" t="s">
        <v>363</v>
      </c>
      <c r="D60" s="94" t="s">
        <v>364</v>
      </c>
      <c r="E60" s="94">
        <v>850</v>
      </c>
      <c r="F60" s="96"/>
      <c r="G60" s="96"/>
      <c r="H60" s="96"/>
      <c r="I60" s="96"/>
      <c r="J60" s="96">
        <v>65000</v>
      </c>
      <c r="K60" s="96"/>
      <c r="L60" s="96">
        <f t="shared" si="2"/>
        <v>65000</v>
      </c>
    </row>
    <row r="61" spans="1:12" ht="141.75" x14ac:dyDescent="0.25">
      <c r="A61" s="97" t="s">
        <v>365</v>
      </c>
      <c r="B61" s="94" t="s">
        <v>328</v>
      </c>
      <c r="C61" s="94" t="s">
        <v>363</v>
      </c>
      <c r="D61" s="94" t="s">
        <v>366</v>
      </c>
      <c r="E61" s="98" t="s">
        <v>352</v>
      </c>
      <c r="F61" s="96">
        <f t="shared" ref="F61:K61" si="26">F62+F64</f>
        <v>434052</v>
      </c>
      <c r="G61" s="96">
        <f t="shared" si="26"/>
        <v>0</v>
      </c>
      <c r="H61" s="96">
        <f t="shared" si="26"/>
        <v>0</v>
      </c>
      <c r="I61" s="96">
        <f t="shared" si="26"/>
        <v>0</v>
      </c>
      <c r="J61" s="96">
        <f t="shared" si="26"/>
        <v>0</v>
      </c>
      <c r="K61" s="96">
        <f t="shared" si="26"/>
        <v>0</v>
      </c>
      <c r="L61" s="96">
        <f t="shared" si="2"/>
        <v>434052</v>
      </c>
    </row>
    <row r="62" spans="1:12" ht="110.25" customHeight="1" x14ac:dyDescent="0.25">
      <c r="A62" s="97" t="s">
        <v>331</v>
      </c>
      <c r="B62" s="94" t="s">
        <v>328</v>
      </c>
      <c r="C62" s="94" t="s">
        <v>363</v>
      </c>
      <c r="D62" s="94" t="s">
        <v>366</v>
      </c>
      <c r="E62" s="94" t="s">
        <v>332</v>
      </c>
      <c r="F62" s="96">
        <f t="shared" ref="F62:K62" si="27">F63</f>
        <v>276558</v>
      </c>
      <c r="G62" s="96">
        <f t="shared" si="27"/>
        <v>0</v>
      </c>
      <c r="H62" s="96">
        <f t="shared" si="27"/>
        <v>0</v>
      </c>
      <c r="I62" s="96">
        <f t="shared" si="27"/>
        <v>-1690.62</v>
      </c>
      <c r="J62" s="96">
        <f t="shared" si="27"/>
        <v>0</v>
      </c>
      <c r="K62" s="96">
        <f t="shared" si="27"/>
        <v>0</v>
      </c>
      <c r="L62" s="96">
        <f t="shared" si="2"/>
        <v>274867.38</v>
      </c>
    </row>
    <row r="63" spans="1:12" ht="47.25" customHeight="1" x14ac:dyDescent="0.25">
      <c r="A63" s="97" t="s">
        <v>333</v>
      </c>
      <c r="B63" s="94" t="s">
        <v>328</v>
      </c>
      <c r="C63" s="94" t="s">
        <v>363</v>
      </c>
      <c r="D63" s="94" t="s">
        <v>366</v>
      </c>
      <c r="E63" s="94" t="s">
        <v>334</v>
      </c>
      <c r="F63" s="96">
        <v>276558</v>
      </c>
      <c r="G63" s="96">
        <v>0</v>
      </c>
      <c r="H63" s="96">
        <v>0</v>
      </c>
      <c r="I63" s="96">
        <v>-1690.62</v>
      </c>
      <c r="J63" s="96">
        <v>0</v>
      </c>
      <c r="K63" s="96">
        <v>0</v>
      </c>
      <c r="L63" s="96">
        <f t="shared" si="2"/>
        <v>274867.38</v>
      </c>
    </row>
    <row r="64" spans="1:12" ht="47.25" customHeight="1" x14ac:dyDescent="0.25">
      <c r="A64" s="97" t="s">
        <v>338</v>
      </c>
      <c r="B64" s="94" t="s">
        <v>328</v>
      </c>
      <c r="C64" s="94" t="s">
        <v>363</v>
      </c>
      <c r="D64" s="94" t="s">
        <v>366</v>
      </c>
      <c r="E64" s="94" t="s">
        <v>339</v>
      </c>
      <c r="F64" s="96">
        <f t="shared" ref="F64:K64" si="28">F65</f>
        <v>157494</v>
      </c>
      <c r="G64" s="96">
        <f t="shared" si="28"/>
        <v>0</v>
      </c>
      <c r="H64" s="96">
        <f t="shared" si="28"/>
        <v>0</v>
      </c>
      <c r="I64" s="96">
        <f t="shared" si="28"/>
        <v>1690.62</v>
      </c>
      <c r="J64" s="96">
        <f t="shared" si="28"/>
        <v>0</v>
      </c>
      <c r="K64" s="96">
        <f t="shared" si="28"/>
        <v>0</v>
      </c>
      <c r="L64" s="96">
        <f t="shared" si="2"/>
        <v>159184.62</v>
      </c>
    </row>
    <row r="65" spans="1:12" ht="47.25" x14ac:dyDescent="0.25">
      <c r="A65" s="97" t="s">
        <v>340</v>
      </c>
      <c r="B65" s="94" t="s">
        <v>328</v>
      </c>
      <c r="C65" s="94" t="s">
        <v>363</v>
      </c>
      <c r="D65" s="94" t="s">
        <v>366</v>
      </c>
      <c r="E65" s="94" t="s">
        <v>341</v>
      </c>
      <c r="F65" s="96">
        <v>157494</v>
      </c>
      <c r="G65" s="96">
        <v>0</v>
      </c>
      <c r="H65" s="96">
        <v>0</v>
      </c>
      <c r="I65" s="96">
        <v>1690.62</v>
      </c>
      <c r="J65" s="96">
        <v>0</v>
      </c>
      <c r="K65" s="96">
        <v>0</v>
      </c>
      <c r="L65" s="96">
        <f t="shared" si="2"/>
        <v>159184.62</v>
      </c>
    </row>
    <row r="66" spans="1:12" ht="47.25" customHeight="1" x14ac:dyDescent="0.25">
      <c r="A66" s="97" t="s">
        <v>367</v>
      </c>
      <c r="B66" s="94" t="s">
        <v>328</v>
      </c>
      <c r="C66" s="94" t="s">
        <v>363</v>
      </c>
      <c r="D66" s="94" t="s">
        <v>636</v>
      </c>
      <c r="E66" s="98" t="s">
        <v>352</v>
      </c>
      <c r="F66" s="96">
        <f t="shared" ref="F66:K67" si="29">F67</f>
        <v>3018206</v>
      </c>
      <c r="G66" s="96">
        <f t="shared" si="29"/>
        <v>0</v>
      </c>
      <c r="H66" s="96">
        <f t="shared" si="29"/>
        <v>0</v>
      </c>
      <c r="I66" s="96">
        <f t="shared" si="29"/>
        <v>0</v>
      </c>
      <c r="J66" s="96">
        <f t="shared" si="29"/>
        <v>0</v>
      </c>
      <c r="K66" s="96">
        <f t="shared" si="29"/>
        <v>0</v>
      </c>
      <c r="L66" s="96">
        <f t="shared" si="2"/>
        <v>3018206</v>
      </c>
    </row>
    <row r="67" spans="1:12" ht="63" customHeight="1" x14ac:dyDescent="0.25">
      <c r="A67" s="97" t="s">
        <v>368</v>
      </c>
      <c r="B67" s="94" t="s">
        <v>328</v>
      </c>
      <c r="C67" s="94" t="s">
        <v>363</v>
      </c>
      <c r="D67" s="94" t="s">
        <v>636</v>
      </c>
      <c r="E67" s="94" t="s">
        <v>369</v>
      </c>
      <c r="F67" s="96">
        <f t="shared" si="29"/>
        <v>3018206</v>
      </c>
      <c r="G67" s="96">
        <f t="shared" si="29"/>
        <v>0</v>
      </c>
      <c r="H67" s="96">
        <f t="shared" si="29"/>
        <v>0</v>
      </c>
      <c r="I67" s="96">
        <f t="shared" si="29"/>
        <v>0</v>
      </c>
      <c r="J67" s="96">
        <f t="shared" si="29"/>
        <v>0</v>
      </c>
      <c r="K67" s="96">
        <f t="shared" si="29"/>
        <v>0</v>
      </c>
      <c r="L67" s="96">
        <f t="shared" si="2"/>
        <v>3018206</v>
      </c>
    </row>
    <row r="68" spans="1:12" ht="15.75" customHeight="1" x14ac:dyDescent="0.25">
      <c r="A68" s="97" t="s">
        <v>370</v>
      </c>
      <c r="B68" s="94" t="s">
        <v>328</v>
      </c>
      <c r="C68" s="94" t="s">
        <v>363</v>
      </c>
      <c r="D68" s="94" t="s">
        <v>636</v>
      </c>
      <c r="E68" s="94" t="s">
        <v>371</v>
      </c>
      <c r="F68" s="96">
        <v>3018206</v>
      </c>
      <c r="G68" s="96">
        <v>0</v>
      </c>
      <c r="H68" s="96">
        <v>0</v>
      </c>
      <c r="I68" s="96">
        <v>0</v>
      </c>
      <c r="J68" s="96">
        <v>0</v>
      </c>
      <c r="K68" s="96">
        <v>0</v>
      </c>
      <c r="L68" s="96">
        <f t="shared" si="2"/>
        <v>3018206</v>
      </c>
    </row>
    <row r="69" spans="1:12" ht="47.25" x14ac:dyDescent="0.25">
      <c r="A69" s="97" t="s">
        <v>637</v>
      </c>
      <c r="B69" s="94" t="s">
        <v>328</v>
      </c>
      <c r="C69" s="94" t="s">
        <v>363</v>
      </c>
      <c r="D69" s="94" t="s">
        <v>638</v>
      </c>
      <c r="E69" s="98" t="s">
        <v>352</v>
      </c>
      <c r="F69" s="96">
        <f t="shared" ref="F69:K70" si="30">F70</f>
        <v>30000</v>
      </c>
      <c r="G69" s="96">
        <f t="shared" si="30"/>
        <v>20000</v>
      </c>
      <c r="H69" s="96">
        <f t="shared" si="30"/>
        <v>0</v>
      </c>
      <c r="I69" s="96">
        <f t="shared" si="30"/>
        <v>12000</v>
      </c>
      <c r="J69" s="96">
        <f t="shared" si="30"/>
        <v>0</v>
      </c>
      <c r="K69" s="96">
        <f t="shared" si="30"/>
        <v>0</v>
      </c>
      <c r="L69" s="96">
        <f t="shared" si="2"/>
        <v>62000</v>
      </c>
    </row>
    <row r="70" spans="1:12" ht="47.25" customHeight="1" x14ac:dyDescent="0.25">
      <c r="A70" s="97" t="s">
        <v>338</v>
      </c>
      <c r="B70" s="94" t="s">
        <v>328</v>
      </c>
      <c r="C70" s="94" t="s">
        <v>363</v>
      </c>
      <c r="D70" s="94" t="s">
        <v>638</v>
      </c>
      <c r="E70" s="94" t="s">
        <v>339</v>
      </c>
      <c r="F70" s="96">
        <f t="shared" si="30"/>
        <v>30000</v>
      </c>
      <c r="G70" s="96">
        <f t="shared" si="30"/>
        <v>20000</v>
      </c>
      <c r="H70" s="96">
        <f t="shared" si="30"/>
        <v>0</v>
      </c>
      <c r="I70" s="96">
        <f t="shared" si="30"/>
        <v>12000</v>
      </c>
      <c r="J70" s="96">
        <f t="shared" si="30"/>
        <v>0</v>
      </c>
      <c r="K70" s="96">
        <f t="shared" si="30"/>
        <v>0</v>
      </c>
      <c r="L70" s="96">
        <f t="shared" ref="L70:L133" si="31">SUM(F70:K70)</f>
        <v>62000</v>
      </c>
    </row>
    <row r="71" spans="1:12" ht="47.25" customHeight="1" x14ac:dyDescent="0.25">
      <c r="A71" s="97" t="s">
        <v>340</v>
      </c>
      <c r="B71" s="94" t="s">
        <v>328</v>
      </c>
      <c r="C71" s="94" t="s">
        <v>363</v>
      </c>
      <c r="D71" s="94" t="s">
        <v>638</v>
      </c>
      <c r="E71" s="94" t="s">
        <v>341</v>
      </c>
      <c r="F71" s="96">
        <v>30000</v>
      </c>
      <c r="G71" s="96">
        <v>20000</v>
      </c>
      <c r="H71" s="96"/>
      <c r="I71" s="96">
        <v>12000</v>
      </c>
      <c r="J71" s="96">
        <v>0</v>
      </c>
      <c r="K71" s="96">
        <v>0</v>
      </c>
      <c r="L71" s="96">
        <f t="shared" si="31"/>
        <v>62000</v>
      </c>
    </row>
    <row r="72" spans="1:12" ht="15.75" customHeight="1" x14ac:dyDescent="0.25">
      <c r="A72" s="97" t="s">
        <v>483</v>
      </c>
      <c r="B72" s="94" t="s">
        <v>328</v>
      </c>
      <c r="C72" s="94" t="s">
        <v>363</v>
      </c>
      <c r="D72" s="94" t="s">
        <v>484</v>
      </c>
      <c r="E72" s="98" t="s">
        <v>352</v>
      </c>
      <c r="F72" s="96">
        <f t="shared" ref="F72:K73" si="32">F73</f>
        <v>0</v>
      </c>
      <c r="G72" s="96">
        <f t="shared" si="32"/>
        <v>0</v>
      </c>
      <c r="H72" s="96">
        <f t="shared" si="32"/>
        <v>0</v>
      </c>
      <c r="I72" s="96">
        <f t="shared" si="32"/>
        <v>0</v>
      </c>
      <c r="J72" s="96">
        <f t="shared" si="32"/>
        <v>0</v>
      </c>
      <c r="K72" s="96">
        <f t="shared" si="32"/>
        <v>0</v>
      </c>
      <c r="L72" s="96">
        <f t="shared" si="31"/>
        <v>0</v>
      </c>
    </row>
    <row r="73" spans="1:12" ht="15.75" customHeight="1" x14ac:dyDescent="0.25">
      <c r="A73" s="97" t="s">
        <v>342</v>
      </c>
      <c r="B73" s="94" t="s">
        <v>328</v>
      </c>
      <c r="C73" s="94" t="s">
        <v>363</v>
      </c>
      <c r="D73" s="94" t="s">
        <v>484</v>
      </c>
      <c r="E73" s="94" t="s">
        <v>343</v>
      </c>
      <c r="F73" s="96">
        <f t="shared" si="32"/>
        <v>0</v>
      </c>
      <c r="G73" s="96">
        <f t="shared" si="32"/>
        <v>0</v>
      </c>
      <c r="H73" s="96">
        <f t="shared" si="32"/>
        <v>0</v>
      </c>
      <c r="I73" s="96">
        <f t="shared" si="32"/>
        <v>0</v>
      </c>
      <c r="J73" s="96">
        <f t="shared" si="32"/>
        <v>0</v>
      </c>
      <c r="K73" s="96">
        <f t="shared" si="32"/>
        <v>0</v>
      </c>
      <c r="L73" s="96">
        <f t="shared" si="31"/>
        <v>0</v>
      </c>
    </row>
    <row r="74" spans="1:12" ht="15.75" customHeight="1" x14ac:dyDescent="0.25">
      <c r="A74" s="97" t="s">
        <v>361</v>
      </c>
      <c r="B74" s="94" t="s">
        <v>328</v>
      </c>
      <c r="C74" s="94" t="s">
        <v>363</v>
      </c>
      <c r="D74" s="94" t="s">
        <v>484</v>
      </c>
      <c r="E74" s="94" t="s">
        <v>362</v>
      </c>
      <c r="F74" s="96">
        <v>0</v>
      </c>
      <c r="G74" s="96">
        <v>0</v>
      </c>
      <c r="H74" s="96">
        <v>0</v>
      </c>
      <c r="I74" s="96">
        <v>0</v>
      </c>
      <c r="J74" s="96">
        <v>0</v>
      </c>
      <c r="K74" s="96">
        <v>0</v>
      </c>
      <c r="L74" s="96">
        <f t="shared" si="31"/>
        <v>0</v>
      </c>
    </row>
    <row r="75" spans="1:12" ht="63" customHeight="1" x14ac:dyDescent="0.25">
      <c r="A75" s="97" t="s">
        <v>639</v>
      </c>
      <c r="B75" s="94" t="s">
        <v>328</v>
      </c>
      <c r="C75" s="94" t="s">
        <v>363</v>
      </c>
      <c r="D75" s="94" t="s">
        <v>372</v>
      </c>
      <c r="E75" s="94"/>
      <c r="F75" s="96">
        <f t="shared" ref="F75:K76" si="33">F76</f>
        <v>0</v>
      </c>
      <c r="G75" s="96">
        <f t="shared" si="33"/>
        <v>275333.92</v>
      </c>
      <c r="H75" s="96">
        <f t="shared" si="33"/>
        <v>25300</v>
      </c>
      <c r="I75" s="96">
        <f t="shared" si="33"/>
        <v>0</v>
      </c>
      <c r="J75" s="96">
        <f t="shared" si="33"/>
        <v>0</v>
      </c>
      <c r="K75" s="96">
        <f t="shared" si="33"/>
        <v>0</v>
      </c>
      <c r="L75" s="96">
        <f t="shared" si="31"/>
        <v>300633.92</v>
      </c>
    </row>
    <row r="76" spans="1:12" ht="15.75" customHeight="1" x14ac:dyDescent="0.25">
      <c r="A76" s="97" t="s">
        <v>342</v>
      </c>
      <c r="B76" s="94" t="s">
        <v>328</v>
      </c>
      <c r="C76" s="94" t="s">
        <v>363</v>
      </c>
      <c r="D76" s="94" t="s">
        <v>372</v>
      </c>
      <c r="E76" s="94">
        <v>800</v>
      </c>
      <c r="F76" s="96">
        <f t="shared" si="33"/>
        <v>0</v>
      </c>
      <c r="G76" s="96">
        <f t="shared" si="33"/>
        <v>275333.92</v>
      </c>
      <c r="H76" s="96">
        <f t="shared" si="33"/>
        <v>25300</v>
      </c>
      <c r="I76" s="96">
        <f t="shared" si="33"/>
        <v>0</v>
      </c>
      <c r="J76" s="96">
        <f t="shared" si="33"/>
        <v>0</v>
      </c>
      <c r="K76" s="96">
        <f t="shared" si="33"/>
        <v>0</v>
      </c>
      <c r="L76" s="96">
        <f t="shared" si="31"/>
        <v>300633.92</v>
      </c>
    </row>
    <row r="77" spans="1:12" ht="15.75" customHeight="1" x14ac:dyDescent="0.25">
      <c r="A77" s="97" t="s">
        <v>373</v>
      </c>
      <c r="B77" s="94" t="s">
        <v>328</v>
      </c>
      <c r="C77" s="94" t="s">
        <v>363</v>
      </c>
      <c r="D77" s="94" t="s">
        <v>372</v>
      </c>
      <c r="E77" s="94">
        <v>830</v>
      </c>
      <c r="F77" s="96">
        <v>0</v>
      </c>
      <c r="G77" s="96">
        <v>275333.92</v>
      </c>
      <c r="H77" s="96">
        <v>25300</v>
      </c>
      <c r="I77" s="96"/>
      <c r="J77" s="96"/>
      <c r="K77" s="96"/>
      <c r="L77" s="96">
        <f t="shared" si="31"/>
        <v>300633.92</v>
      </c>
    </row>
    <row r="78" spans="1:12" ht="157.5" customHeight="1" x14ac:dyDescent="0.25">
      <c r="A78" s="97" t="s">
        <v>640</v>
      </c>
      <c r="B78" s="94" t="s">
        <v>328</v>
      </c>
      <c r="C78" s="94" t="s">
        <v>363</v>
      </c>
      <c r="D78" s="94" t="s">
        <v>641</v>
      </c>
      <c r="E78" s="94"/>
      <c r="F78" s="96"/>
      <c r="G78" s="96"/>
      <c r="H78" s="96">
        <f t="shared" ref="H78:K79" si="34">H79</f>
        <v>56540</v>
      </c>
      <c r="I78" s="96">
        <f t="shared" si="34"/>
        <v>0</v>
      </c>
      <c r="J78" s="96">
        <f t="shared" si="34"/>
        <v>0</v>
      </c>
      <c r="K78" s="96">
        <f t="shared" si="34"/>
        <v>0</v>
      </c>
      <c r="L78" s="96">
        <f t="shared" si="31"/>
        <v>56540</v>
      </c>
    </row>
    <row r="79" spans="1:12" ht="47.25" customHeight="1" x14ac:dyDescent="0.25">
      <c r="A79" s="97" t="s">
        <v>338</v>
      </c>
      <c r="B79" s="94" t="s">
        <v>328</v>
      </c>
      <c r="C79" s="94" t="s">
        <v>363</v>
      </c>
      <c r="D79" s="94" t="s">
        <v>641</v>
      </c>
      <c r="E79" s="94">
        <v>200</v>
      </c>
      <c r="F79" s="96"/>
      <c r="G79" s="96"/>
      <c r="H79" s="96">
        <f t="shared" si="34"/>
        <v>56540</v>
      </c>
      <c r="I79" s="96">
        <f t="shared" si="34"/>
        <v>0</v>
      </c>
      <c r="J79" s="96">
        <f t="shared" si="34"/>
        <v>0</v>
      </c>
      <c r="K79" s="96">
        <f t="shared" si="34"/>
        <v>0</v>
      </c>
      <c r="L79" s="96">
        <f t="shared" si="31"/>
        <v>56540</v>
      </c>
    </row>
    <row r="80" spans="1:12" ht="47.25" customHeight="1" x14ac:dyDescent="0.25">
      <c r="A80" s="97" t="s">
        <v>340</v>
      </c>
      <c r="B80" s="94" t="s">
        <v>328</v>
      </c>
      <c r="C80" s="94" t="s">
        <v>363</v>
      </c>
      <c r="D80" s="94" t="s">
        <v>641</v>
      </c>
      <c r="E80" s="94">
        <v>240</v>
      </c>
      <c r="F80" s="96"/>
      <c r="G80" s="96"/>
      <c r="H80" s="96">
        <v>56540</v>
      </c>
      <c r="I80" s="96"/>
      <c r="J80" s="96"/>
      <c r="K80" s="96"/>
      <c r="L80" s="96">
        <f t="shared" si="31"/>
        <v>56540</v>
      </c>
    </row>
    <row r="81" spans="1:12" ht="15.75" customHeight="1" x14ac:dyDescent="0.25">
      <c r="A81" s="95" t="s">
        <v>190</v>
      </c>
      <c r="B81" s="94" t="s">
        <v>329</v>
      </c>
      <c r="C81" s="94" t="s">
        <v>352</v>
      </c>
      <c r="D81" s="94" t="s">
        <v>352</v>
      </c>
      <c r="E81" s="94" t="s">
        <v>352</v>
      </c>
      <c r="F81" s="96">
        <f t="shared" ref="F81:K84" si="35">F82</f>
        <v>808789</v>
      </c>
      <c r="G81" s="96">
        <f t="shared" si="35"/>
        <v>0</v>
      </c>
      <c r="H81" s="96">
        <f t="shared" si="35"/>
        <v>80058</v>
      </c>
      <c r="I81" s="96">
        <f t="shared" si="35"/>
        <v>0</v>
      </c>
      <c r="J81" s="96">
        <f t="shared" si="35"/>
        <v>0</v>
      </c>
      <c r="K81" s="96">
        <f t="shared" si="35"/>
        <v>0</v>
      </c>
      <c r="L81" s="96">
        <f t="shared" si="31"/>
        <v>888847</v>
      </c>
    </row>
    <row r="82" spans="1:12" ht="31.5" customHeight="1" x14ac:dyDescent="0.25">
      <c r="A82" s="95" t="s">
        <v>191</v>
      </c>
      <c r="B82" s="94" t="s">
        <v>329</v>
      </c>
      <c r="C82" s="94" t="s">
        <v>335</v>
      </c>
      <c r="D82" s="94" t="s">
        <v>352</v>
      </c>
      <c r="E82" s="94" t="s">
        <v>352</v>
      </c>
      <c r="F82" s="96">
        <f t="shared" si="35"/>
        <v>808789</v>
      </c>
      <c r="G82" s="96">
        <f t="shared" si="35"/>
        <v>0</v>
      </c>
      <c r="H82" s="96">
        <f t="shared" si="35"/>
        <v>80058</v>
      </c>
      <c r="I82" s="96">
        <f t="shared" si="35"/>
        <v>0</v>
      </c>
      <c r="J82" s="96">
        <f t="shared" si="35"/>
        <v>0</v>
      </c>
      <c r="K82" s="96">
        <f t="shared" si="35"/>
        <v>0</v>
      </c>
      <c r="L82" s="96">
        <f t="shared" si="31"/>
        <v>888847</v>
      </c>
    </row>
    <row r="83" spans="1:12" ht="47.25" customHeight="1" x14ac:dyDescent="0.25">
      <c r="A83" s="97" t="s">
        <v>374</v>
      </c>
      <c r="B83" s="94" t="s">
        <v>329</v>
      </c>
      <c r="C83" s="94" t="s">
        <v>335</v>
      </c>
      <c r="D83" s="94" t="s">
        <v>642</v>
      </c>
      <c r="E83" s="98" t="s">
        <v>352</v>
      </c>
      <c r="F83" s="96">
        <f t="shared" si="35"/>
        <v>808789</v>
      </c>
      <c r="G83" s="96">
        <f t="shared" si="35"/>
        <v>0</v>
      </c>
      <c r="H83" s="96">
        <f>H84+H86</f>
        <v>80058</v>
      </c>
      <c r="I83" s="96">
        <f>I84+I86</f>
        <v>0</v>
      </c>
      <c r="J83" s="96">
        <f>J84+J86</f>
        <v>0</v>
      </c>
      <c r="K83" s="96">
        <f>K84+K86</f>
        <v>0</v>
      </c>
      <c r="L83" s="96">
        <f t="shared" si="31"/>
        <v>888847</v>
      </c>
    </row>
    <row r="84" spans="1:12" ht="110.25" customHeight="1" x14ac:dyDescent="0.25">
      <c r="A84" s="97" t="s">
        <v>331</v>
      </c>
      <c r="B84" s="94" t="s">
        <v>329</v>
      </c>
      <c r="C84" s="94" t="s">
        <v>335</v>
      </c>
      <c r="D84" s="94" t="s">
        <v>642</v>
      </c>
      <c r="E84" s="94" t="s">
        <v>332</v>
      </c>
      <c r="F84" s="96">
        <f t="shared" si="35"/>
        <v>808789</v>
      </c>
      <c r="G84" s="96">
        <f t="shared" si="35"/>
        <v>0</v>
      </c>
      <c r="H84" s="96">
        <f t="shared" si="35"/>
        <v>48868</v>
      </c>
      <c r="I84" s="96">
        <f t="shared" si="35"/>
        <v>-241.24</v>
      </c>
      <c r="J84" s="96">
        <f t="shared" si="35"/>
        <v>-1452</v>
      </c>
      <c r="K84" s="96">
        <f t="shared" si="35"/>
        <v>0</v>
      </c>
      <c r="L84" s="96">
        <f t="shared" si="31"/>
        <v>855963.76</v>
      </c>
    </row>
    <row r="85" spans="1:12" ht="47.25" customHeight="1" x14ac:dyDescent="0.25">
      <c r="A85" s="97" t="s">
        <v>333</v>
      </c>
      <c r="B85" s="94" t="s">
        <v>329</v>
      </c>
      <c r="C85" s="94" t="s">
        <v>335</v>
      </c>
      <c r="D85" s="94" t="s">
        <v>642</v>
      </c>
      <c r="E85" s="94" t="s">
        <v>334</v>
      </c>
      <c r="F85" s="96">
        <v>808789</v>
      </c>
      <c r="G85" s="96">
        <v>0</v>
      </c>
      <c r="H85" s="96">
        <v>48868</v>
      </c>
      <c r="I85" s="96">
        <v>-241.24</v>
      </c>
      <c r="J85" s="96">
        <v>-1452</v>
      </c>
      <c r="K85" s="96"/>
      <c r="L85" s="96">
        <f t="shared" si="31"/>
        <v>855963.76</v>
      </c>
    </row>
    <row r="86" spans="1:12" ht="47.25" customHeight="1" x14ac:dyDescent="0.25">
      <c r="A86" s="97" t="s">
        <v>338</v>
      </c>
      <c r="B86" s="94" t="s">
        <v>329</v>
      </c>
      <c r="C86" s="94" t="s">
        <v>335</v>
      </c>
      <c r="D86" s="94" t="s">
        <v>642</v>
      </c>
      <c r="E86" s="94">
        <v>200</v>
      </c>
      <c r="F86" s="96"/>
      <c r="G86" s="96"/>
      <c r="H86" s="96">
        <f>H87</f>
        <v>31190</v>
      </c>
      <c r="I86" s="96">
        <f>I87</f>
        <v>241.24</v>
      </c>
      <c r="J86" s="96">
        <f>J87</f>
        <v>1452</v>
      </c>
      <c r="K86" s="96">
        <f>K87</f>
        <v>0</v>
      </c>
      <c r="L86" s="96">
        <f t="shared" si="31"/>
        <v>32883.240000000005</v>
      </c>
    </row>
    <row r="87" spans="1:12" ht="47.25" customHeight="1" x14ac:dyDescent="0.25">
      <c r="A87" s="97" t="s">
        <v>340</v>
      </c>
      <c r="B87" s="94" t="s">
        <v>329</v>
      </c>
      <c r="C87" s="94" t="s">
        <v>335</v>
      </c>
      <c r="D87" s="94" t="s">
        <v>642</v>
      </c>
      <c r="E87" s="94">
        <v>240</v>
      </c>
      <c r="F87" s="96"/>
      <c r="G87" s="96"/>
      <c r="H87" s="96">
        <v>31190</v>
      </c>
      <c r="I87" s="96">
        <v>241.24</v>
      </c>
      <c r="J87" s="96">
        <v>1452</v>
      </c>
      <c r="K87" s="96"/>
      <c r="L87" s="96">
        <f t="shared" si="31"/>
        <v>32883.240000000005</v>
      </c>
    </row>
    <row r="88" spans="1:12" ht="31.5" customHeight="1" x14ac:dyDescent="0.25">
      <c r="A88" s="95" t="s">
        <v>192</v>
      </c>
      <c r="B88" s="94" t="s">
        <v>335</v>
      </c>
      <c r="C88" s="94" t="s">
        <v>352</v>
      </c>
      <c r="D88" s="94" t="s">
        <v>352</v>
      </c>
      <c r="E88" s="94" t="s">
        <v>352</v>
      </c>
      <c r="F88" s="96">
        <f t="shared" ref="F88:K88" si="36">F89+F105</f>
        <v>4096637</v>
      </c>
      <c r="G88" s="96">
        <f t="shared" si="36"/>
        <v>30600</v>
      </c>
      <c r="H88" s="96">
        <f t="shared" si="36"/>
        <v>-56300</v>
      </c>
      <c r="I88" s="96">
        <f t="shared" si="36"/>
        <v>0</v>
      </c>
      <c r="J88" s="96">
        <f t="shared" si="36"/>
        <v>0</v>
      </c>
      <c r="K88" s="96">
        <f t="shared" si="36"/>
        <v>0</v>
      </c>
      <c r="L88" s="96">
        <f t="shared" si="31"/>
        <v>4070937</v>
      </c>
    </row>
    <row r="89" spans="1:12" ht="63" customHeight="1" x14ac:dyDescent="0.25">
      <c r="A89" s="95" t="s">
        <v>193</v>
      </c>
      <c r="B89" s="94" t="s">
        <v>335</v>
      </c>
      <c r="C89" s="94" t="s">
        <v>375</v>
      </c>
      <c r="D89" s="94" t="s">
        <v>352</v>
      </c>
      <c r="E89" s="94" t="s">
        <v>352</v>
      </c>
      <c r="F89" s="96">
        <f t="shared" ref="F89:K89" si="37">F90+F97+F100</f>
        <v>4076837</v>
      </c>
      <c r="G89" s="96">
        <f t="shared" si="37"/>
        <v>30600</v>
      </c>
      <c r="H89" s="96">
        <f t="shared" si="37"/>
        <v>-61300</v>
      </c>
      <c r="I89" s="96">
        <f t="shared" si="37"/>
        <v>0</v>
      </c>
      <c r="J89" s="96">
        <f t="shared" si="37"/>
        <v>0</v>
      </c>
      <c r="K89" s="96">
        <f t="shared" si="37"/>
        <v>0</v>
      </c>
      <c r="L89" s="96">
        <f t="shared" si="31"/>
        <v>4046137</v>
      </c>
    </row>
    <row r="90" spans="1:12" ht="31.5" customHeight="1" x14ac:dyDescent="0.25">
      <c r="A90" s="97" t="s">
        <v>643</v>
      </c>
      <c r="B90" s="94" t="s">
        <v>335</v>
      </c>
      <c r="C90" s="94" t="s">
        <v>375</v>
      </c>
      <c r="D90" s="94" t="s">
        <v>644</v>
      </c>
      <c r="E90" s="98" t="s">
        <v>352</v>
      </c>
      <c r="F90" s="96">
        <f t="shared" ref="F90:K90" si="38">F91+F93+F95</f>
        <v>3992837</v>
      </c>
      <c r="G90" s="96">
        <f t="shared" si="38"/>
        <v>0</v>
      </c>
      <c r="H90" s="96">
        <f t="shared" si="38"/>
        <v>-30700</v>
      </c>
      <c r="I90" s="96">
        <f t="shared" si="38"/>
        <v>0</v>
      </c>
      <c r="J90" s="96">
        <f t="shared" si="38"/>
        <v>0</v>
      </c>
      <c r="K90" s="96">
        <f t="shared" si="38"/>
        <v>0</v>
      </c>
      <c r="L90" s="96">
        <f t="shared" si="31"/>
        <v>3962137</v>
      </c>
    </row>
    <row r="91" spans="1:12" ht="110.25" customHeight="1" x14ac:dyDescent="0.25">
      <c r="A91" s="97" t="s">
        <v>331</v>
      </c>
      <c r="B91" s="94" t="s">
        <v>335</v>
      </c>
      <c r="C91" s="94" t="s">
        <v>375</v>
      </c>
      <c r="D91" s="94" t="s">
        <v>644</v>
      </c>
      <c r="E91" s="94" t="s">
        <v>332</v>
      </c>
      <c r="F91" s="96">
        <f t="shared" ref="F91:K91" si="39">F92</f>
        <v>2723192</v>
      </c>
      <c r="G91" s="96">
        <f t="shared" si="39"/>
        <v>0</v>
      </c>
      <c r="H91" s="96">
        <f t="shared" si="39"/>
        <v>51000</v>
      </c>
      <c r="I91" s="96">
        <f t="shared" si="39"/>
        <v>0</v>
      </c>
      <c r="J91" s="96">
        <f t="shared" si="39"/>
        <v>0</v>
      </c>
      <c r="K91" s="96">
        <f t="shared" si="39"/>
        <v>0</v>
      </c>
      <c r="L91" s="96">
        <f t="shared" si="31"/>
        <v>2774192</v>
      </c>
    </row>
    <row r="92" spans="1:12" ht="31.5" customHeight="1" x14ac:dyDescent="0.25">
      <c r="A92" s="97" t="s">
        <v>376</v>
      </c>
      <c r="B92" s="94" t="s">
        <v>335</v>
      </c>
      <c r="C92" s="94" t="s">
        <v>375</v>
      </c>
      <c r="D92" s="94" t="s">
        <v>644</v>
      </c>
      <c r="E92" s="94" t="s">
        <v>377</v>
      </c>
      <c r="F92" s="96">
        <v>2723192</v>
      </c>
      <c r="G92" s="96">
        <v>0</v>
      </c>
      <c r="H92" s="96">
        <v>51000</v>
      </c>
      <c r="I92" s="96"/>
      <c r="J92" s="96"/>
      <c r="K92" s="96"/>
      <c r="L92" s="96">
        <f t="shared" si="31"/>
        <v>2774192</v>
      </c>
    </row>
    <row r="93" spans="1:12" ht="47.25" x14ac:dyDescent="0.25">
      <c r="A93" s="97" t="s">
        <v>338</v>
      </c>
      <c r="B93" s="94" t="s">
        <v>335</v>
      </c>
      <c r="C93" s="94" t="s">
        <v>375</v>
      </c>
      <c r="D93" s="94" t="s">
        <v>644</v>
      </c>
      <c r="E93" s="94" t="s">
        <v>339</v>
      </c>
      <c r="F93" s="96">
        <f t="shared" ref="F93:K93" si="40">F94</f>
        <v>1269101</v>
      </c>
      <c r="G93" s="96">
        <f t="shared" si="40"/>
        <v>0</v>
      </c>
      <c r="H93" s="96">
        <f t="shared" si="40"/>
        <v>-81700</v>
      </c>
      <c r="I93" s="96">
        <f t="shared" si="40"/>
        <v>0</v>
      </c>
      <c r="J93" s="96">
        <f t="shared" si="40"/>
        <v>0</v>
      </c>
      <c r="K93" s="96">
        <f t="shared" si="40"/>
        <v>0</v>
      </c>
      <c r="L93" s="96">
        <f t="shared" si="31"/>
        <v>1187401</v>
      </c>
    </row>
    <row r="94" spans="1:12" ht="47.25" x14ac:dyDescent="0.25">
      <c r="A94" s="97" t="s">
        <v>340</v>
      </c>
      <c r="B94" s="94" t="s">
        <v>335</v>
      </c>
      <c r="C94" s="94" t="s">
        <v>375</v>
      </c>
      <c r="D94" s="94" t="s">
        <v>644</v>
      </c>
      <c r="E94" s="94" t="s">
        <v>341</v>
      </c>
      <c r="F94" s="96">
        <v>1269101</v>
      </c>
      <c r="G94" s="96">
        <v>0</v>
      </c>
      <c r="H94" s="96">
        <v>-81700</v>
      </c>
      <c r="I94" s="96"/>
      <c r="J94" s="96"/>
      <c r="K94" s="96"/>
      <c r="L94" s="96">
        <f t="shared" si="31"/>
        <v>1187401</v>
      </c>
    </row>
    <row r="95" spans="1:12" ht="15.75" customHeight="1" x14ac:dyDescent="0.25">
      <c r="A95" s="97" t="s">
        <v>342</v>
      </c>
      <c r="B95" s="94" t="s">
        <v>335</v>
      </c>
      <c r="C95" s="94" t="s">
        <v>375</v>
      </c>
      <c r="D95" s="94" t="s">
        <v>644</v>
      </c>
      <c r="E95" s="94" t="s">
        <v>343</v>
      </c>
      <c r="F95" s="96">
        <f t="shared" ref="F95:K95" si="41">F96</f>
        <v>544</v>
      </c>
      <c r="G95" s="96">
        <f t="shared" si="41"/>
        <v>0</v>
      </c>
      <c r="H95" s="96">
        <f t="shared" si="41"/>
        <v>0</v>
      </c>
      <c r="I95" s="96">
        <f t="shared" si="41"/>
        <v>0</v>
      </c>
      <c r="J95" s="96">
        <f t="shared" si="41"/>
        <v>0</v>
      </c>
      <c r="K95" s="96">
        <f t="shared" si="41"/>
        <v>0</v>
      </c>
      <c r="L95" s="96">
        <f t="shared" si="31"/>
        <v>544</v>
      </c>
    </row>
    <row r="96" spans="1:12" ht="31.5" customHeight="1" x14ac:dyDescent="0.25">
      <c r="A96" s="97" t="s">
        <v>344</v>
      </c>
      <c r="B96" s="94" t="s">
        <v>335</v>
      </c>
      <c r="C96" s="94" t="s">
        <v>375</v>
      </c>
      <c r="D96" s="94" t="s">
        <v>644</v>
      </c>
      <c r="E96" s="94" t="s">
        <v>345</v>
      </c>
      <c r="F96" s="96">
        <v>544</v>
      </c>
      <c r="G96" s="96">
        <v>0</v>
      </c>
      <c r="H96" s="96">
        <v>0</v>
      </c>
      <c r="I96" s="96">
        <v>0</v>
      </c>
      <c r="J96" s="96">
        <v>0</v>
      </c>
      <c r="K96" s="96">
        <v>0</v>
      </c>
      <c r="L96" s="96">
        <f t="shared" si="31"/>
        <v>544</v>
      </c>
    </row>
    <row r="97" spans="1:12" ht="63" customHeight="1" x14ac:dyDescent="0.25">
      <c r="A97" s="97" t="s">
        <v>378</v>
      </c>
      <c r="B97" s="94" t="s">
        <v>335</v>
      </c>
      <c r="C97" s="94" t="s">
        <v>375</v>
      </c>
      <c r="D97" s="94" t="s">
        <v>645</v>
      </c>
      <c r="E97" s="98" t="s">
        <v>352</v>
      </c>
      <c r="F97" s="96">
        <f t="shared" ref="F97:K98" si="42">F98</f>
        <v>84000</v>
      </c>
      <c r="G97" s="96">
        <f t="shared" si="42"/>
        <v>0</v>
      </c>
      <c r="H97" s="96">
        <f t="shared" si="42"/>
        <v>0</v>
      </c>
      <c r="I97" s="96">
        <f t="shared" si="42"/>
        <v>0</v>
      </c>
      <c r="J97" s="96">
        <f t="shared" si="42"/>
        <v>0</v>
      </c>
      <c r="K97" s="96">
        <f t="shared" si="42"/>
        <v>0</v>
      </c>
      <c r="L97" s="96">
        <f t="shared" si="31"/>
        <v>84000</v>
      </c>
    </row>
    <row r="98" spans="1:12" ht="47.25" customHeight="1" x14ac:dyDescent="0.25">
      <c r="A98" s="97" t="s">
        <v>338</v>
      </c>
      <c r="B98" s="94" t="s">
        <v>335</v>
      </c>
      <c r="C98" s="94" t="s">
        <v>375</v>
      </c>
      <c r="D98" s="94" t="s">
        <v>645</v>
      </c>
      <c r="E98" s="94" t="s">
        <v>339</v>
      </c>
      <c r="F98" s="96">
        <f t="shared" si="42"/>
        <v>84000</v>
      </c>
      <c r="G98" s="96">
        <f t="shared" si="42"/>
        <v>0</v>
      </c>
      <c r="H98" s="96">
        <f t="shared" si="42"/>
        <v>0</v>
      </c>
      <c r="I98" s="96">
        <f t="shared" si="42"/>
        <v>0</v>
      </c>
      <c r="J98" s="96">
        <f t="shared" si="42"/>
        <v>0</v>
      </c>
      <c r="K98" s="96">
        <f t="shared" si="42"/>
        <v>0</v>
      </c>
      <c r="L98" s="96">
        <f t="shared" si="31"/>
        <v>84000</v>
      </c>
    </row>
    <row r="99" spans="1:12" ht="47.25" customHeight="1" x14ac:dyDescent="0.25">
      <c r="A99" s="97" t="s">
        <v>340</v>
      </c>
      <c r="B99" s="94" t="s">
        <v>335</v>
      </c>
      <c r="C99" s="94" t="s">
        <v>375</v>
      </c>
      <c r="D99" s="94" t="s">
        <v>645</v>
      </c>
      <c r="E99" s="94" t="s">
        <v>341</v>
      </c>
      <c r="F99" s="96">
        <v>84000</v>
      </c>
      <c r="G99" s="96">
        <v>0</v>
      </c>
      <c r="H99" s="96">
        <v>0</v>
      </c>
      <c r="I99" s="96">
        <v>0</v>
      </c>
      <c r="J99" s="96">
        <v>0</v>
      </c>
      <c r="K99" s="96">
        <v>0</v>
      </c>
      <c r="L99" s="96">
        <f t="shared" si="31"/>
        <v>84000</v>
      </c>
    </row>
    <row r="100" spans="1:12" ht="110.25" x14ac:dyDescent="0.25">
      <c r="A100" s="97" t="s">
        <v>379</v>
      </c>
      <c r="B100" s="100" t="s">
        <v>335</v>
      </c>
      <c r="C100" s="100" t="s">
        <v>375</v>
      </c>
      <c r="D100" s="100" t="s">
        <v>646</v>
      </c>
      <c r="E100" s="100"/>
      <c r="F100" s="96">
        <f t="shared" ref="F100:K100" si="43">F101+F103</f>
        <v>0</v>
      </c>
      <c r="G100" s="96">
        <f t="shared" si="43"/>
        <v>30600</v>
      </c>
      <c r="H100" s="96">
        <f t="shared" si="43"/>
        <v>-30600</v>
      </c>
      <c r="I100" s="96">
        <f t="shared" si="43"/>
        <v>0</v>
      </c>
      <c r="J100" s="96">
        <f t="shared" si="43"/>
        <v>0</v>
      </c>
      <c r="K100" s="96">
        <f t="shared" si="43"/>
        <v>0</v>
      </c>
      <c r="L100" s="96">
        <f t="shared" si="31"/>
        <v>0</v>
      </c>
    </row>
    <row r="101" spans="1:12" ht="47.25" x14ac:dyDescent="0.25">
      <c r="A101" s="97" t="s">
        <v>338</v>
      </c>
      <c r="B101" s="100" t="s">
        <v>335</v>
      </c>
      <c r="C101" s="100" t="s">
        <v>375</v>
      </c>
      <c r="D101" s="100" t="s">
        <v>646</v>
      </c>
      <c r="E101" s="94">
        <v>200</v>
      </c>
      <c r="F101" s="96">
        <f t="shared" ref="F101:K101" si="44">F102</f>
        <v>0</v>
      </c>
      <c r="G101" s="96">
        <f t="shared" si="44"/>
        <v>19000</v>
      </c>
      <c r="H101" s="96">
        <f t="shared" si="44"/>
        <v>-19000</v>
      </c>
      <c r="I101" s="96">
        <f t="shared" si="44"/>
        <v>0</v>
      </c>
      <c r="J101" s="96">
        <f t="shared" si="44"/>
        <v>0</v>
      </c>
      <c r="K101" s="96">
        <f t="shared" si="44"/>
        <v>0</v>
      </c>
      <c r="L101" s="96">
        <f t="shared" si="31"/>
        <v>0</v>
      </c>
    </row>
    <row r="102" spans="1:12" ht="47.25" customHeight="1" x14ac:dyDescent="0.25">
      <c r="A102" s="97" t="s">
        <v>340</v>
      </c>
      <c r="B102" s="100" t="s">
        <v>335</v>
      </c>
      <c r="C102" s="100" t="s">
        <v>375</v>
      </c>
      <c r="D102" s="100" t="s">
        <v>646</v>
      </c>
      <c r="E102" s="94">
        <v>240</v>
      </c>
      <c r="F102" s="96">
        <v>0</v>
      </c>
      <c r="G102" s="96">
        <v>19000</v>
      </c>
      <c r="H102" s="96">
        <v>-19000</v>
      </c>
      <c r="I102" s="96"/>
      <c r="J102" s="96"/>
      <c r="K102" s="96"/>
      <c r="L102" s="96">
        <f t="shared" si="31"/>
        <v>0</v>
      </c>
    </row>
    <row r="103" spans="1:12" ht="31.5" customHeight="1" x14ac:dyDescent="0.25">
      <c r="A103" s="97" t="s">
        <v>380</v>
      </c>
      <c r="B103" s="100" t="s">
        <v>335</v>
      </c>
      <c r="C103" s="100" t="s">
        <v>375</v>
      </c>
      <c r="D103" s="100" t="s">
        <v>646</v>
      </c>
      <c r="E103" s="94">
        <v>300</v>
      </c>
      <c r="F103" s="96">
        <f t="shared" ref="F103:K103" si="45">F104</f>
        <v>0</v>
      </c>
      <c r="G103" s="96">
        <f t="shared" si="45"/>
        <v>11600</v>
      </c>
      <c r="H103" s="96">
        <f t="shared" si="45"/>
        <v>-11600</v>
      </c>
      <c r="I103" s="96">
        <f t="shared" si="45"/>
        <v>0</v>
      </c>
      <c r="J103" s="96">
        <f t="shared" si="45"/>
        <v>0</v>
      </c>
      <c r="K103" s="96">
        <f t="shared" si="45"/>
        <v>0</v>
      </c>
      <c r="L103" s="96">
        <f t="shared" si="31"/>
        <v>0</v>
      </c>
    </row>
    <row r="104" spans="1:12" ht="15.75" customHeight="1" x14ac:dyDescent="0.25">
      <c r="A104" s="97" t="s">
        <v>382</v>
      </c>
      <c r="B104" s="100" t="s">
        <v>335</v>
      </c>
      <c r="C104" s="100" t="s">
        <v>375</v>
      </c>
      <c r="D104" s="100" t="s">
        <v>646</v>
      </c>
      <c r="E104" s="94">
        <v>360</v>
      </c>
      <c r="F104" s="96">
        <v>0</v>
      </c>
      <c r="G104" s="96">
        <v>11600</v>
      </c>
      <c r="H104" s="96">
        <v>-11600</v>
      </c>
      <c r="I104" s="96"/>
      <c r="J104" s="96"/>
      <c r="K104" s="96"/>
      <c r="L104" s="96">
        <f t="shared" si="31"/>
        <v>0</v>
      </c>
    </row>
    <row r="105" spans="1:12" ht="15.75" customHeight="1" x14ac:dyDescent="0.25">
      <c r="A105" s="95" t="s">
        <v>194</v>
      </c>
      <c r="B105" s="94" t="s">
        <v>335</v>
      </c>
      <c r="C105" s="94" t="s">
        <v>384</v>
      </c>
      <c r="D105" s="94" t="s">
        <v>352</v>
      </c>
      <c r="E105" s="94" t="s">
        <v>352</v>
      </c>
      <c r="F105" s="96">
        <f t="shared" ref="F105:K107" si="46">F106</f>
        <v>19800</v>
      </c>
      <c r="G105" s="96">
        <f t="shared" si="46"/>
        <v>0</v>
      </c>
      <c r="H105" s="96">
        <f t="shared" si="46"/>
        <v>5000</v>
      </c>
      <c r="I105" s="96">
        <f t="shared" si="46"/>
        <v>0</v>
      </c>
      <c r="J105" s="96">
        <f t="shared" si="46"/>
        <v>0</v>
      </c>
      <c r="K105" s="96">
        <f t="shared" si="46"/>
        <v>0</v>
      </c>
      <c r="L105" s="96">
        <f t="shared" si="31"/>
        <v>24800</v>
      </c>
    </row>
    <row r="106" spans="1:12" ht="31.5" customHeight="1" x14ac:dyDescent="0.25">
      <c r="A106" s="97" t="s">
        <v>385</v>
      </c>
      <c r="B106" s="94" t="s">
        <v>335</v>
      </c>
      <c r="C106" s="94" t="s">
        <v>384</v>
      </c>
      <c r="D106" s="94" t="s">
        <v>647</v>
      </c>
      <c r="E106" s="98" t="s">
        <v>352</v>
      </c>
      <c r="F106" s="96">
        <f t="shared" si="46"/>
        <v>19800</v>
      </c>
      <c r="G106" s="96">
        <f t="shared" si="46"/>
        <v>0</v>
      </c>
      <c r="H106" s="96">
        <f t="shared" si="46"/>
        <v>5000</v>
      </c>
      <c r="I106" s="96">
        <f t="shared" si="46"/>
        <v>0</v>
      </c>
      <c r="J106" s="96">
        <f t="shared" si="46"/>
        <v>0</v>
      </c>
      <c r="K106" s="96">
        <f t="shared" si="46"/>
        <v>0</v>
      </c>
      <c r="L106" s="96">
        <f t="shared" si="31"/>
        <v>24800</v>
      </c>
    </row>
    <row r="107" spans="1:12" ht="47.25" customHeight="1" x14ac:dyDescent="0.25">
      <c r="A107" s="97" t="s">
        <v>338</v>
      </c>
      <c r="B107" s="94" t="s">
        <v>335</v>
      </c>
      <c r="C107" s="94" t="s">
        <v>384</v>
      </c>
      <c r="D107" s="94" t="s">
        <v>647</v>
      </c>
      <c r="E107" s="94" t="s">
        <v>339</v>
      </c>
      <c r="F107" s="96">
        <f t="shared" si="46"/>
        <v>19800</v>
      </c>
      <c r="G107" s="96">
        <f t="shared" si="46"/>
        <v>0</v>
      </c>
      <c r="H107" s="96">
        <f t="shared" si="46"/>
        <v>5000</v>
      </c>
      <c r="I107" s="96">
        <f t="shared" si="46"/>
        <v>0</v>
      </c>
      <c r="J107" s="96">
        <f t="shared" si="46"/>
        <v>0</v>
      </c>
      <c r="K107" s="96">
        <f t="shared" si="46"/>
        <v>0</v>
      </c>
      <c r="L107" s="96">
        <f t="shared" si="31"/>
        <v>24800</v>
      </c>
    </row>
    <row r="108" spans="1:12" ht="47.25" customHeight="1" x14ac:dyDescent="0.25">
      <c r="A108" s="97" t="s">
        <v>340</v>
      </c>
      <c r="B108" s="94" t="s">
        <v>335</v>
      </c>
      <c r="C108" s="94" t="s">
        <v>384</v>
      </c>
      <c r="D108" s="94" t="s">
        <v>647</v>
      </c>
      <c r="E108" s="94" t="s">
        <v>341</v>
      </c>
      <c r="F108" s="96">
        <v>19800</v>
      </c>
      <c r="G108" s="96">
        <v>0</v>
      </c>
      <c r="H108" s="96">
        <v>5000</v>
      </c>
      <c r="I108" s="96"/>
      <c r="J108" s="96"/>
      <c r="K108" s="96"/>
      <c r="L108" s="96">
        <f t="shared" si="31"/>
        <v>24800</v>
      </c>
    </row>
    <row r="109" spans="1:12" ht="15.75" customHeight="1" x14ac:dyDescent="0.25">
      <c r="A109" s="95" t="s">
        <v>195</v>
      </c>
      <c r="B109" s="94" t="s">
        <v>347</v>
      </c>
      <c r="C109" s="94" t="s">
        <v>352</v>
      </c>
      <c r="D109" s="94" t="s">
        <v>352</v>
      </c>
      <c r="E109" s="94" t="s">
        <v>352</v>
      </c>
      <c r="F109" s="96">
        <f t="shared" ref="F109:K109" si="47">F114+F118+F131+F110</f>
        <v>17446556.300000001</v>
      </c>
      <c r="G109" s="96">
        <f t="shared" si="47"/>
        <v>11044687.369999999</v>
      </c>
      <c r="H109" s="96">
        <f t="shared" si="47"/>
        <v>180003.88</v>
      </c>
      <c r="I109" s="96">
        <f t="shared" si="47"/>
        <v>-50000</v>
      </c>
      <c r="J109" s="96">
        <f t="shared" si="47"/>
        <v>7887</v>
      </c>
      <c r="K109" s="96">
        <f t="shared" si="47"/>
        <v>-145223.20000000001</v>
      </c>
      <c r="L109" s="96">
        <f t="shared" si="31"/>
        <v>28483911.350000001</v>
      </c>
    </row>
    <row r="110" spans="1:12" ht="18.75" customHeight="1" x14ac:dyDescent="0.25">
      <c r="A110" s="68" t="s">
        <v>196</v>
      </c>
      <c r="B110" s="69" t="s">
        <v>347</v>
      </c>
      <c r="C110" s="69" t="s">
        <v>328</v>
      </c>
      <c r="D110" s="76"/>
      <c r="E110" s="77"/>
      <c r="F110" s="96">
        <f t="shared" ref="F110:K112" si="48">F111</f>
        <v>0</v>
      </c>
      <c r="G110" s="96">
        <f t="shared" si="48"/>
        <v>72000</v>
      </c>
      <c r="H110" s="96">
        <f t="shared" si="48"/>
        <v>-6.12</v>
      </c>
      <c r="I110" s="96">
        <f t="shared" si="48"/>
        <v>0</v>
      </c>
      <c r="J110" s="96">
        <f t="shared" si="48"/>
        <v>0</v>
      </c>
      <c r="K110" s="96">
        <f t="shared" si="48"/>
        <v>0</v>
      </c>
      <c r="L110" s="96">
        <f t="shared" si="31"/>
        <v>71993.88</v>
      </c>
    </row>
    <row r="111" spans="1:12" ht="47.25" customHeight="1" x14ac:dyDescent="0.25">
      <c r="A111" s="68" t="s">
        <v>388</v>
      </c>
      <c r="B111" s="69" t="s">
        <v>347</v>
      </c>
      <c r="C111" s="69" t="s">
        <v>328</v>
      </c>
      <c r="D111" s="70" t="s">
        <v>389</v>
      </c>
      <c r="E111" s="81"/>
      <c r="F111" s="96">
        <f t="shared" si="48"/>
        <v>0</v>
      </c>
      <c r="G111" s="96">
        <f t="shared" si="48"/>
        <v>72000</v>
      </c>
      <c r="H111" s="96">
        <f t="shared" si="48"/>
        <v>-6.12</v>
      </c>
      <c r="I111" s="96">
        <f t="shared" si="48"/>
        <v>0</v>
      </c>
      <c r="J111" s="96">
        <f t="shared" si="48"/>
        <v>0</v>
      </c>
      <c r="K111" s="96">
        <f t="shared" si="48"/>
        <v>0</v>
      </c>
      <c r="L111" s="96">
        <f t="shared" si="31"/>
        <v>71993.88</v>
      </c>
    </row>
    <row r="112" spans="1:12" ht="63" customHeight="1" x14ac:dyDescent="0.25">
      <c r="A112" s="72" t="s">
        <v>368</v>
      </c>
      <c r="B112" s="73" t="s">
        <v>347</v>
      </c>
      <c r="C112" s="73" t="s">
        <v>328</v>
      </c>
      <c r="D112" s="74" t="s">
        <v>389</v>
      </c>
      <c r="E112" s="75" t="s">
        <v>369</v>
      </c>
      <c r="F112" s="96">
        <f t="shared" si="48"/>
        <v>0</v>
      </c>
      <c r="G112" s="96">
        <f t="shared" si="48"/>
        <v>72000</v>
      </c>
      <c r="H112" s="96">
        <f t="shared" si="48"/>
        <v>-6.12</v>
      </c>
      <c r="I112" s="96">
        <f t="shared" si="48"/>
        <v>0</v>
      </c>
      <c r="J112" s="96">
        <f t="shared" si="48"/>
        <v>0</v>
      </c>
      <c r="K112" s="96">
        <f t="shared" si="48"/>
        <v>0</v>
      </c>
      <c r="L112" s="96">
        <f t="shared" si="31"/>
        <v>71993.88</v>
      </c>
    </row>
    <row r="113" spans="1:12" ht="15.75" customHeight="1" x14ac:dyDescent="0.25">
      <c r="A113" s="101" t="s">
        <v>370</v>
      </c>
      <c r="B113" s="73" t="s">
        <v>347</v>
      </c>
      <c r="C113" s="73" t="s">
        <v>328</v>
      </c>
      <c r="D113" s="74" t="s">
        <v>389</v>
      </c>
      <c r="E113" s="75" t="s">
        <v>371</v>
      </c>
      <c r="F113" s="96">
        <v>0</v>
      </c>
      <c r="G113" s="96">
        <v>72000</v>
      </c>
      <c r="H113" s="96">
        <v>-6.12</v>
      </c>
      <c r="I113" s="96"/>
      <c r="J113" s="96"/>
      <c r="K113" s="96"/>
      <c r="L113" s="96">
        <f t="shared" si="31"/>
        <v>71993.88</v>
      </c>
    </row>
    <row r="114" spans="1:12" ht="15.75" customHeight="1" x14ac:dyDescent="0.25">
      <c r="A114" s="95" t="s">
        <v>197</v>
      </c>
      <c r="B114" s="94" t="s">
        <v>347</v>
      </c>
      <c r="C114" s="94" t="s">
        <v>351</v>
      </c>
      <c r="D114" s="94" t="s">
        <v>352</v>
      </c>
      <c r="E114" s="94" t="s">
        <v>352</v>
      </c>
      <c r="F114" s="96">
        <f t="shared" ref="F114:K116" si="49">F115</f>
        <v>78555.3</v>
      </c>
      <c r="G114" s="96">
        <f t="shared" si="49"/>
        <v>0</v>
      </c>
      <c r="H114" s="96">
        <f t="shared" si="49"/>
        <v>0</v>
      </c>
      <c r="I114" s="96">
        <f t="shared" si="49"/>
        <v>0</v>
      </c>
      <c r="J114" s="96">
        <f t="shared" si="49"/>
        <v>0</v>
      </c>
      <c r="K114" s="96">
        <f t="shared" si="49"/>
        <v>0</v>
      </c>
      <c r="L114" s="96">
        <f t="shared" si="31"/>
        <v>78555.3</v>
      </c>
    </row>
    <row r="115" spans="1:12" ht="189" customHeight="1" x14ac:dyDescent="0.25">
      <c r="A115" s="97" t="s">
        <v>648</v>
      </c>
      <c r="B115" s="94" t="s">
        <v>347</v>
      </c>
      <c r="C115" s="94" t="s">
        <v>351</v>
      </c>
      <c r="D115" s="94" t="s">
        <v>649</v>
      </c>
      <c r="E115" s="98" t="s">
        <v>352</v>
      </c>
      <c r="F115" s="96">
        <f t="shared" si="49"/>
        <v>78555.3</v>
      </c>
      <c r="G115" s="96">
        <f t="shared" si="49"/>
        <v>0</v>
      </c>
      <c r="H115" s="96">
        <f t="shared" si="49"/>
        <v>0</v>
      </c>
      <c r="I115" s="96">
        <f t="shared" si="49"/>
        <v>0</v>
      </c>
      <c r="J115" s="96">
        <f t="shared" si="49"/>
        <v>0</v>
      </c>
      <c r="K115" s="96">
        <f t="shared" si="49"/>
        <v>0</v>
      </c>
      <c r="L115" s="96">
        <f t="shared" si="31"/>
        <v>78555.3</v>
      </c>
    </row>
    <row r="116" spans="1:12" ht="47.25" customHeight="1" x14ac:dyDescent="0.25">
      <c r="A116" s="97" t="s">
        <v>338</v>
      </c>
      <c r="B116" s="94" t="s">
        <v>347</v>
      </c>
      <c r="C116" s="94" t="s">
        <v>351</v>
      </c>
      <c r="D116" s="94" t="s">
        <v>649</v>
      </c>
      <c r="E116" s="94" t="s">
        <v>339</v>
      </c>
      <c r="F116" s="96">
        <f t="shared" si="49"/>
        <v>78555.3</v>
      </c>
      <c r="G116" s="96">
        <f t="shared" si="49"/>
        <v>0</v>
      </c>
      <c r="H116" s="96">
        <f t="shared" si="49"/>
        <v>0</v>
      </c>
      <c r="I116" s="96">
        <f t="shared" si="49"/>
        <v>0</v>
      </c>
      <c r="J116" s="96">
        <f t="shared" si="49"/>
        <v>0</v>
      </c>
      <c r="K116" s="96">
        <f t="shared" si="49"/>
        <v>0</v>
      </c>
      <c r="L116" s="96">
        <f t="shared" si="31"/>
        <v>78555.3</v>
      </c>
    </row>
    <row r="117" spans="1:12" ht="47.25" customHeight="1" x14ac:dyDescent="0.25">
      <c r="A117" s="97" t="s">
        <v>340</v>
      </c>
      <c r="B117" s="94" t="s">
        <v>347</v>
      </c>
      <c r="C117" s="94" t="s">
        <v>351</v>
      </c>
      <c r="D117" s="94" t="s">
        <v>649</v>
      </c>
      <c r="E117" s="94" t="s">
        <v>341</v>
      </c>
      <c r="F117" s="96">
        <v>78555.3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f t="shared" si="31"/>
        <v>78555.3</v>
      </c>
    </row>
    <row r="118" spans="1:12" ht="31.5" customHeight="1" x14ac:dyDescent="0.25">
      <c r="A118" s="95" t="s">
        <v>198</v>
      </c>
      <c r="B118" s="94" t="s">
        <v>347</v>
      </c>
      <c r="C118" s="94" t="s">
        <v>375</v>
      </c>
      <c r="D118" s="94" t="s">
        <v>352</v>
      </c>
      <c r="E118" s="94" t="s">
        <v>352</v>
      </c>
      <c r="F118" s="96">
        <f t="shared" ref="F118:K118" si="50">F119+F122+F125+F128</f>
        <v>17121075</v>
      </c>
      <c r="G118" s="96">
        <f t="shared" si="50"/>
        <v>10952687.369999999</v>
      </c>
      <c r="H118" s="96">
        <f t="shared" si="50"/>
        <v>180010</v>
      </c>
      <c r="I118" s="96">
        <f t="shared" si="50"/>
        <v>0</v>
      </c>
      <c r="J118" s="96">
        <f t="shared" si="50"/>
        <v>7887</v>
      </c>
      <c r="K118" s="96">
        <f t="shared" si="50"/>
        <v>-145223.20000000001</v>
      </c>
      <c r="L118" s="96">
        <f t="shared" si="31"/>
        <v>28116436.169999998</v>
      </c>
    </row>
    <row r="119" spans="1:12" ht="63" customHeight="1" x14ac:dyDescent="0.25">
      <c r="A119" s="97" t="s">
        <v>390</v>
      </c>
      <c r="B119" s="94" t="s">
        <v>347</v>
      </c>
      <c r="C119" s="94" t="s">
        <v>375</v>
      </c>
      <c r="D119" s="94" t="s">
        <v>650</v>
      </c>
      <c r="E119" s="98" t="s">
        <v>352</v>
      </c>
      <c r="F119" s="96">
        <f t="shared" ref="F119:K120" si="51">F120</f>
        <v>100000</v>
      </c>
      <c r="G119" s="96">
        <f t="shared" si="51"/>
        <v>200000</v>
      </c>
      <c r="H119" s="96">
        <f t="shared" si="51"/>
        <v>120010</v>
      </c>
      <c r="I119" s="96">
        <f t="shared" si="51"/>
        <v>0</v>
      </c>
      <c r="J119" s="96">
        <f t="shared" si="51"/>
        <v>0</v>
      </c>
      <c r="K119" s="96">
        <f t="shared" si="51"/>
        <v>0</v>
      </c>
      <c r="L119" s="96">
        <f t="shared" si="31"/>
        <v>420010</v>
      </c>
    </row>
    <row r="120" spans="1:12" ht="47.25" customHeight="1" x14ac:dyDescent="0.25">
      <c r="A120" s="97" t="s">
        <v>338</v>
      </c>
      <c r="B120" s="94" t="s">
        <v>347</v>
      </c>
      <c r="C120" s="94" t="s">
        <v>375</v>
      </c>
      <c r="D120" s="94" t="s">
        <v>650</v>
      </c>
      <c r="E120" s="94" t="s">
        <v>339</v>
      </c>
      <c r="F120" s="96">
        <f t="shared" si="51"/>
        <v>100000</v>
      </c>
      <c r="G120" s="96">
        <f t="shared" si="51"/>
        <v>200000</v>
      </c>
      <c r="H120" s="96">
        <f t="shared" si="51"/>
        <v>120010</v>
      </c>
      <c r="I120" s="96">
        <f t="shared" si="51"/>
        <v>0</v>
      </c>
      <c r="J120" s="96">
        <f t="shared" si="51"/>
        <v>0</v>
      </c>
      <c r="K120" s="96">
        <f t="shared" si="51"/>
        <v>0</v>
      </c>
      <c r="L120" s="96">
        <f t="shared" si="31"/>
        <v>420010</v>
      </c>
    </row>
    <row r="121" spans="1:12" ht="47.25" customHeight="1" x14ac:dyDescent="0.25">
      <c r="A121" s="97" t="s">
        <v>340</v>
      </c>
      <c r="B121" s="94" t="s">
        <v>347</v>
      </c>
      <c r="C121" s="94" t="s">
        <v>375</v>
      </c>
      <c r="D121" s="94" t="s">
        <v>650</v>
      </c>
      <c r="E121" s="94" t="s">
        <v>341</v>
      </c>
      <c r="F121" s="96">
        <v>100000</v>
      </c>
      <c r="G121" s="96">
        <v>200000</v>
      </c>
      <c r="H121" s="96">
        <v>120010</v>
      </c>
      <c r="I121" s="96"/>
      <c r="J121" s="96"/>
      <c r="K121" s="96"/>
      <c r="L121" s="96">
        <f t="shared" si="31"/>
        <v>420010</v>
      </c>
    </row>
    <row r="122" spans="1:12" ht="63" x14ac:dyDescent="0.25">
      <c r="A122" s="97" t="s">
        <v>390</v>
      </c>
      <c r="B122" s="94" t="s">
        <v>347</v>
      </c>
      <c r="C122" s="94" t="s">
        <v>375</v>
      </c>
      <c r="D122" s="94" t="s">
        <v>651</v>
      </c>
      <c r="E122" s="98" t="s">
        <v>352</v>
      </c>
      <c r="F122" s="96">
        <f t="shared" ref="F122:K123" si="52">F123</f>
        <v>14221075</v>
      </c>
      <c r="G122" s="96">
        <f t="shared" si="52"/>
        <v>10752687.369999999</v>
      </c>
      <c r="H122" s="96">
        <f t="shared" si="52"/>
        <v>0</v>
      </c>
      <c r="I122" s="96">
        <f t="shared" si="52"/>
        <v>0</v>
      </c>
      <c r="J122" s="96">
        <f t="shared" si="52"/>
        <v>0</v>
      </c>
      <c r="K122" s="96">
        <f t="shared" si="52"/>
        <v>-145223.20000000001</v>
      </c>
      <c r="L122" s="96">
        <f t="shared" si="31"/>
        <v>24828539.169999998</v>
      </c>
    </row>
    <row r="123" spans="1:12" ht="47.25" customHeight="1" x14ac:dyDescent="0.25">
      <c r="A123" s="97" t="s">
        <v>338</v>
      </c>
      <c r="B123" s="94" t="s">
        <v>347</v>
      </c>
      <c r="C123" s="94" t="s">
        <v>375</v>
      </c>
      <c r="D123" s="94" t="s">
        <v>651</v>
      </c>
      <c r="E123" s="94" t="s">
        <v>339</v>
      </c>
      <c r="F123" s="96">
        <f t="shared" si="52"/>
        <v>14221075</v>
      </c>
      <c r="G123" s="96">
        <f t="shared" si="52"/>
        <v>10752687.369999999</v>
      </c>
      <c r="H123" s="96">
        <f t="shared" si="52"/>
        <v>0</v>
      </c>
      <c r="I123" s="96">
        <f t="shared" si="52"/>
        <v>0</v>
      </c>
      <c r="J123" s="96">
        <f t="shared" si="52"/>
        <v>0</v>
      </c>
      <c r="K123" s="96">
        <f t="shared" si="52"/>
        <v>-145223.20000000001</v>
      </c>
      <c r="L123" s="96">
        <f t="shared" si="31"/>
        <v>24828539.169999998</v>
      </c>
    </row>
    <row r="124" spans="1:12" ht="47.25" customHeight="1" x14ac:dyDescent="0.25">
      <c r="A124" s="97" t="s">
        <v>340</v>
      </c>
      <c r="B124" s="94" t="s">
        <v>347</v>
      </c>
      <c r="C124" s="94" t="s">
        <v>375</v>
      </c>
      <c r="D124" s="94" t="s">
        <v>651</v>
      </c>
      <c r="E124" s="94" t="s">
        <v>341</v>
      </c>
      <c r="F124" s="96">
        <v>14221075</v>
      </c>
      <c r="G124" s="96">
        <v>10752687.369999999</v>
      </c>
      <c r="H124" s="96"/>
      <c r="I124" s="96"/>
      <c r="J124" s="96"/>
      <c r="K124" s="96">
        <v>-145223.20000000001</v>
      </c>
      <c r="L124" s="96">
        <f t="shared" si="31"/>
        <v>24828539.169999998</v>
      </c>
    </row>
    <row r="125" spans="1:12" ht="63" customHeight="1" x14ac:dyDescent="0.25">
      <c r="A125" s="97" t="s">
        <v>390</v>
      </c>
      <c r="B125" s="94" t="s">
        <v>347</v>
      </c>
      <c r="C125" s="94" t="s">
        <v>375</v>
      </c>
      <c r="D125" s="94" t="s">
        <v>652</v>
      </c>
      <c r="E125" s="98" t="s">
        <v>352</v>
      </c>
      <c r="F125" s="96">
        <f t="shared" ref="F125:K126" si="53">F126</f>
        <v>2700000</v>
      </c>
      <c r="G125" s="96">
        <f t="shared" si="53"/>
        <v>0</v>
      </c>
      <c r="H125" s="96">
        <f t="shared" si="53"/>
        <v>0</v>
      </c>
      <c r="I125" s="96">
        <f t="shared" si="53"/>
        <v>0</v>
      </c>
      <c r="J125" s="96">
        <f t="shared" si="53"/>
        <v>0</v>
      </c>
      <c r="K125" s="96">
        <f t="shared" si="53"/>
        <v>0</v>
      </c>
      <c r="L125" s="96">
        <f t="shared" si="31"/>
        <v>2700000</v>
      </c>
    </row>
    <row r="126" spans="1:12" ht="47.25" customHeight="1" x14ac:dyDescent="0.25">
      <c r="A126" s="97" t="s">
        <v>338</v>
      </c>
      <c r="B126" s="94" t="s">
        <v>347</v>
      </c>
      <c r="C126" s="94" t="s">
        <v>375</v>
      </c>
      <c r="D126" s="94" t="s">
        <v>652</v>
      </c>
      <c r="E126" s="94" t="s">
        <v>339</v>
      </c>
      <c r="F126" s="96">
        <f t="shared" si="53"/>
        <v>2700000</v>
      </c>
      <c r="G126" s="96">
        <f t="shared" si="53"/>
        <v>0</v>
      </c>
      <c r="H126" s="96">
        <f t="shared" si="53"/>
        <v>0</v>
      </c>
      <c r="I126" s="96">
        <f t="shared" si="53"/>
        <v>0</v>
      </c>
      <c r="J126" s="96">
        <f t="shared" si="53"/>
        <v>0</v>
      </c>
      <c r="K126" s="96">
        <f t="shared" si="53"/>
        <v>0</v>
      </c>
      <c r="L126" s="96">
        <f t="shared" si="31"/>
        <v>2700000</v>
      </c>
    </row>
    <row r="127" spans="1:12" ht="47.25" customHeight="1" x14ac:dyDescent="0.25">
      <c r="A127" s="97" t="s">
        <v>340</v>
      </c>
      <c r="B127" s="94" t="s">
        <v>347</v>
      </c>
      <c r="C127" s="94" t="s">
        <v>375</v>
      </c>
      <c r="D127" s="94" t="s">
        <v>652</v>
      </c>
      <c r="E127" s="94" t="s">
        <v>341</v>
      </c>
      <c r="F127" s="96">
        <v>2700000</v>
      </c>
      <c r="G127" s="96">
        <v>0</v>
      </c>
      <c r="H127" s="96">
        <v>0</v>
      </c>
      <c r="I127" s="96">
        <v>0</v>
      </c>
      <c r="J127" s="96">
        <v>0</v>
      </c>
      <c r="K127" s="96">
        <v>0</v>
      </c>
      <c r="L127" s="96">
        <f t="shared" si="31"/>
        <v>2700000</v>
      </c>
    </row>
    <row r="128" spans="1:12" ht="31.5" customHeight="1" x14ac:dyDescent="0.25">
      <c r="A128" s="97" t="s">
        <v>395</v>
      </c>
      <c r="B128" s="94" t="s">
        <v>347</v>
      </c>
      <c r="C128" s="94" t="s">
        <v>375</v>
      </c>
      <c r="D128" s="94" t="s">
        <v>653</v>
      </c>
      <c r="E128" s="98" t="s">
        <v>352</v>
      </c>
      <c r="F128" s="96">
        <f t="shared" ref="F128:K129" si="54">F129</f>
        <v>100000</v>
      </c>
      <c r="G128" s="96">
        <f t="shared" si="54"/>
        <v>0</v>
      </c>
      <c r="H128" s="96">
        <f t="shared" si="54"/>
        <v>60000</v>
      </c>
      <c r="I128" s="96">
        <f t="shared" si="54"/>
        <v>0</v>
      </c>
      <c r="J128" s="96">
        <f t="shared" si="54"/>
        <v>7887</v>
      </c>
      <c r="K128" s="96">
        <f t="shared" si="54"/>
        <v>0</v>
      </c>
      <c r="L128" s="96">
        <f t="shared" si="31"/>
        <v>167887</v>
      </c>
    </row>
    <row r="129" spans="1:12" ht="47.25" x14ac:dyDescent="0.25">
      <c r="A129" s="97" t="s">
        <v>338</v>
      </c>
      <c r="B129" s="94" t="s">
        <v>347</v>
      </c>
      <c r="C129" s="94" t="s">
        <v>375</v>
      </c>
      <c r="D129" s="94" t="s">
        <v>653</v>
      </c>
      <c r="E129" s="94" t="s">
        <v>339</v>
      </c>
      <c r="F129" s="96">
        <f t="shared" si="54"/>
        <v>100000</v>
      </c>
      <c r="G129" s="96">
        <f t="shared" si="54"/>
        <v>0</v>
      </c>
      <c r="H129" s="96">
        <f t="shared" si="54"/>
        <v>60000</v>
      </c>
      <c r="I129" s="96">
        <f t="shared" si="54"/>
        <v>0</v>
      </c>
      <c r="J129" s="96">
        <f t="shared" si="54"/>
        <v>7887</v>
      </c>
      <c r="K129" s="96">
        <f t="shared" si="54"/>
        <v>0</v>
      </c>
      <c r="L129" s="96">
        <f t="shared" si="31"/>
        <v>167887</v>
      </c>
    </row>
    <row r="130" spans="1:12" ht="47.25" customHeight="1" x14ac:dyDescent="0.25">
      <c r="A130" s="97" t="s">
        <v>340</v>
      </c>
      <c r="B130" s="94" t="s">
        <v>347</v>
      </c>
      <c r="C130" s="94" t="s">
        <v>375</v>
      </c>
      <c r="D130" s="94" t="s">
        <v>653</v>
      </c>
      <c r="E130" s="94" t="s">
        <v>341</v>
      </c>
      <c r="F130" s="96">
        <v>100000</v>
      </c>
      <c r="G130" s="96">
        <v>0</v>
      </c>
      <c r="H130" s="96">
        <v>60000</v>
      </c>
      <c r="I130" s="96"/>
      <c r="J130" s="96">
        <v>7887</v>
      </c>
      <c r="K130" s="96"/>
      <c r="L130" s="96">
        <f t="shared" si="31"/>
        <v>167887</v>
      </c>
    </row>
    <row r="131" spans="1:12" ht="31.5" customHeight="1" x14ac:dyDescent="0.25">
      <c r="A131" s="95" t="s">
        <v>199</v>
      </c>
      <c r="B131" s="94" t="s">
        <v>347</v>
      </c>
      <c r="C131" s="94" t="s">
        <v>654</v>
      </c>
      <c r="D131" s="94" t="s">
        <v>352</v>
      </c>
      <c r="E131" s="94" t="s">
        <v>352</v>
      </c>
      <c r="F131" s="96">
        <f t="shared" ref="F131:K131" si="55">F132+F137</f>
        <v>246926</v>
      </c>
      <c r="G131" s="96">
        <f t="shared" si="55"/>
        <v>20000</v>
      </c>
      <c r="H131" s="96">
        <f t="shared" si="55"/>
        <v>0</v>
      </c>
      <c r="I131" s="96">
        <f t="shared" si="55"/>
        <v>-50000</v>
      </c>
      <c r="J131" s="96">
        <f t="shared" si="55"/>
        <v>0</v>
      </c>
      <c r="K131" s="96">
        <f t="shared" si="55"/>
        <v>0</v>
      </c>
      <c r="L131" s="96">
        <f t="shared" si="31"/>
        <v>216926</v>
      </c>
    </row>
    <row r="132" spans="1:12" ht="78.75" customHeight="1" x14ac:dyDescent="0.25">
      <c r="A132" s="97" t="s">
        <v>397</v>
      </c>
      <c r="B132" s="94" t="s">
        <v>347</v>
      </c>
      <c r="C132" s="94" t="s">
        <v>654</v>
      </c>
      <c r="D132" s="94" t="s">
        <v>655</v>
      </c>
      <c r="E132" s="98" t="s">
        <v>352</v>
      </c>
      <c r="F132" s="96">
        <f t="shared" ref="F132:K132" si="56">F133+F135</f>
        <v>216926</v>
      </c>
      <c r="G132" s="96">
        <f t="shared" si="56"/>
        <v>0</v>
      </c>
      <c r="H132" s="96">
        <f t="shared" si="56"/>
        <v>0</v>
      </c>
      <c r="I132" s="96">
        <f t="shared" si="56"/>
        <v>0</v>
      </c>
      <c r="J132" s="96">
        <f t="shared" si="56"/>
        <v>0</v>
      </c>
      <c r="K132" s="96">
        <f t="shared" si="56"/>
        <v>0</v>
      </c>
      <c r="L132" s="96">
        <f t="shared" si="31"/>
        <v>216926</v>
      </c>
    </row>
    <row r="133" spans="1:12" ht="110.25" x14ac:dyDescent="0.25">
      <c r="A133" s="97" t="s">
        <v>331</v>
      </c>
      <c r="B133" s="94" t="s">
        <v>347</v>
      </c>
      <c r="C133" s="94" t="s">
        <v>654</v>
      </c>
      <c r="D133" s="94" t="s">
        <v>655</v>
      </c>
      <c r="E133" s="94" t="s">
        <v>332</v>
      </c>
      <c r="F133" s="96">
        <f t="shared" ref="F133:K133" si="57">F134</f>
        <v>158868</v>
      </c>
      <c r="G133" s="96">
        <f t="shared" si="57"/>
        <v>0</v>
      </c>
      <c r="H133" s="96">
        <f t="shared" si="57"/>
        <v>0</v>
      </c>
      <c r="I133" s="96">
        <f t="shared" si="57"/>
        <v>-1208.56</v>
      </c>
      <c r="J133" s="96">
        <f t="shared" si="57"/>
        <v>0</v>
      </c>
      <c r="K133" s="96">
        <f t="shared" si="57"/>
        <v>0</v>
      </c>
      <c r="L133" s="96">
        <f t="shared" si="31"/>
        <v>157659.44</v>
      </c>
    </row>
    <row r="134" spans="1:12" ht="47.25" customHeight="1" x14ac:dyDescent="0.25">
      <c r="A134" s="97" t="s">
        <v>333</v>
      </c>
      <c r="B134" s="94" t="s">
        <v>347</v>
      </c>
      <c r="C134" s="94" t="s">
        <v>654</v>
      </c>
      <c r="D134" s="94" t="s">
        <v>655</v>
      </c>
      <c r="E134" s="94" t="s">
        <v>334</v>
      </c>
      <c r="F134" s="96">
        <v>158868</v>
      </c>
      <c r="G134" s="96">
        <v>0</v>
      </c>
      <c r="H134" s="96">
        <v>0</v>
      </c>
      <c r="I134" s="96">
        <v>-1208.56</v>
      </c>
      <c r="J134" s="96">
        <v>0</v>
      </c>
      <c r="K134" s="96">
        <v>0</v>
      </c>
      <c r="L134" s="96">
        <f t="shared" ref="L134:L197" si="58">SUM(F134:K134)</f>
        <v>157659.44</v>
      </c>
    </row>
    <row r="135" spans="1:12" ht="47.25" customHeight="1" x14ac:dyDescent="0.25">
      <c r="A135" s="97" t="s">
        <v>338</v>
      </c>
      <c r="B135" s="94" t="s">
        <v>347</v>
      </c>
      <c r="C135" s="94" t="s">
        <v>654</v>
      </c>
      <c r="D135" s="94" t="s">
        <v>655</v>
      </c>
      <c r="E135" s="94" t="s">
        <v>339</v>
      </c>
      <c r="F135" s="96">
        <f t="shared" ref="F135:K135" si="59">F136</f>
        <v>58058</v>
      </c>
      <c r="G135" s="96">
        <f t="shared" si="59"/>
        <v>0</v>
      </c>
      <c r="H135" s="96">
        <f t="shared" si="59"/>
        <v>0</v>
      </c>
      <c r="I135" s="96">
        <f t="shared" si="59"/>
        <v>1208.56</v>
      </c>
      <c r="J135" s="96">
        <f t="shared" si="59"/>
        <v>0</v>
      </c>
      <c r="K135" s="96">
        <f t="shared" si="59"/>
        <v>0</v>
      </c>
      <c r="L135" s="96">
        <f t="shared" si="58"/>
        <v>59266.559999999998</v>
      </c>
    </row>
    <row r="136" spans="1:12" ht="47.25" customHeight="1" x14ac:dyDescent="0.25">
      <c r="A136" s="97" t="s">
        <v>340</v>
      </c>
      <c r="B136" s="94" t="s">
        <v>347</v>
      </c>
      <c r="C136" s="94" t="s">
        <v>654</v>
      </c>
      <c r="D136" s="94" t="s">
        <v>655</v>
      </c>
      <c r="E136" s="94" t="s">
        <v>341</v>
      </c>
      <c r="F136" s="96">
        <v>58058</v>
      </c>
      <c r="G136" s="96">
        <v>0</v>
      </c>
      <c r="H136" s="96">
        <v>0</v>
      </c>
      <c r="I136" s="96">
        <v>1208.56</v>
      </c>
      <c r="J136" s="96">
        <v>0</v>
      </c>
      <c r="K136" s="96">
        <v>0</v>
      </c>
      <c r="L136" s="96">
        <f t="shared" si="58"/>
        <v>59266.559999999998</v>
      </c>
    </row>
    <row r="137" spans="1:12" ht="31.5" customHeight="1" x14ac:dyDescent="0.25">
      <c r="A137" s="97" t="s">
        <v>396</v>
      </c>
      <c r="B137" s="94" t="s">
        <v>347</v>
      </c>
      <c r="C137" s="94" t="s">
        <v>654</v>
      </c>
      <c r="D137" s="94" t="s">
        <v>656</v>
      </c>
      <c r="E137" s="98" t="s">
        <v>352</v>
      </c>
      <c r="F137" s="96">
        <f t="shared" ref="F137:K138" si="60">F138</f>
        <v>30000</v>
      </c>
      <c r="G137" s="96">
        <f t="shared" si="60"/>
        <v>20000</v>
      </c>
      <c r="H137" s="96">
        <f t="shared" si="60"/>
        <v>0</v>
      </c>
      <c r="I137" s="96">
        <f t="shared" si="60"/>
        <v>-50000</v>
      </c>
      <c r="J137" s="96">
        <f t="shared" si="60"/>
        <v>0</v>
      </c>
      <c r="K137" s="96">
        <f t="shared" si="60"/>
        <v>0</v>
      </c>
      <c r="L137" s="96">
        <f t="shared" si="58"/>
        <v>0</v>
      </c>
    </row>
    <row r="138" spans="1:12" ht="47.25" x14ac:dyDescent="0.25">
      <c r="A138" s="97" t="s">
        <v>338</v>
      </c>
      <c r="B138" s="94" t="s">
        <v>347</v>
      </c>
      <c r="C138" s="94" t="s">
        <v>654</v>
      </c>
      <c r="D138" s="94" t="s">
        <v>656</v>
      </c>
      <c r="E138" s="94" t="s">
        <v>339</v>
      </c>
      <c r="F138" s="96">
        <f t="shared" si="60"/>
        <v>30000</v>
      </c>
      <c r="G138" s="96">
        <f t="shared" si="60"/>
        <v>20000</v>
      </c>
      <c r="H138" s="96">
        <f t="shared" si="60"/>
        <v>0</v>
      </c>
      <c r="I138" s="96">
        <f t="shared" si="60"/>
        <v>-50000</v>
      </c>
      <c r="J138" s="96">
        <f t="shared" si="60"/>
        <v>0</v>
      </c>
      <c r="K138" s="96">
        <f t="shared" si="60"/>
        <v>0</v>
      </c>
      <c r="L138" s="96">
        <f t="shared" si="58"/>
        <v>0</v>
      </c>
    </row>
    <row r="139" spans="1:12" ht="47.25" customHeight="1" x14ac:dyDescent="0.25">
      <c r="A139" s="97" t="s">
        <v>340</v>
      </c>
      <c r="B139" s="94" t="s">
        <v>347</v>
      </c>
      <c r="C139" s="94" t="s">
        <v>654</v>
      </c>
      <c r="D139" s="94" t="s">
        <v>656</v>
      </c>
      <c r="E139" s="94" t="s">
        <v>341</v>
      </c>
      <c r="F139" s="96">
        <v>30000</v>
      </c>
      <c r="G139" s="96">
        <v>20000</v>
      </c>
      <c r="H139" s="96"/>
      <c r="I139" s="96">
        <v>-50000</v>
      </c>
      <c r="J139" s="96">
        <v>0</v>
      </c>
      <c r="K139" s="96">
        <v>0</v>
      </c>
      <c r="L139" s="96">
        <f t="shared" si="58"/>
        <v>0</v>
      </c>
    </row>
    <row r="140" spans="1:12" ht="15.75" customHeight="1" x14ac:dyDescent="0.25">
      <c r="A140" s="95" t="s">
        <v>200</v>
      </c>
      <c r="B140" s="94" t="s">
        <v>351</v>
      </c>
      <c r="C140" s="94" t="s">
        <v>352</v>
      </c>
      <c r="D140" s="94" t="s">
        <v>352</v>
      </c>
      <c r="E140" s="94" t="s">
        <v>352</v>
      </c>
      <c r="F140" s="96">
        <f t="shared" ref="F140:K140" si="61">F141+F148+F161+F185</f>
        <v>10868503.41</v>
      </c>
      <c r="G140" s="96">
        <f t="shared" si="61"/>
        <v>1542000</v>
      </c>
      <c r="H140" s="96">
        <f t="shared" si="61"/>
        <v>8092108.8900000006</v>
      </c>
      <c r="I140" s="96">
        <f t="shared" si="61"/>
        <v>38000</v>
      </c>
      <c r="J140" s="96">
        <f t="shared" si="61"/>
        <v>781211.09000000008</v>
      </c>
      <c r="K140" s="96">
        <f t="shared" si="61"/>
        <v>-86242.6</v>
      </c>
      <c r="L140" s="96">
        <f t="shared" si="58"/>
        <v>21235580.789999999</v>
      </c>
    </row>
    <row r="141" spans="1:12" ht="15.75" customHeight="1" x14ac:dyDescent="0.25">
      <c r="A141" s="95" t="s">
        <v>657</v>
      </c>
      <c r="B141" s="94" t="s">
        <v>351</v>
      </c>
      <c r="C141" s="94" t="s">
        <v>328</v>
      </c>
      <c r="D141" s="94" t="s">
        <v>352</v>
      </c>
      <c r="E141" s="94" t="s">
        <v>352</v>
      </c>
      <c r="F141" s="96">
        <f t="shared" ref="F141:K141" si="62">F142+F145</f>
        <v>311228</v>
      </c>
      <c r="G141" s="96">
        <f t="shared" si="62"/>
        <v>100000</v>
      </c>
      <c r="H141" s="96">
        <f t="shared" si="62"/>
        <v>185270</v>
      </c>
      <c r="I141" s="96">
        <f t="shared" si="62"/>
        <v>38401</v>
      </c>
      <c r="J141" s="96">
        <f t="shared" si="62"/>
        <v>26362</v>
      </c>
      <c r="K141" s="96">
        <f t="shared" si="62"/>
        <v>0</v>
      </c>
      <c r="L141" s="96">
        <f t="shared" si="58"/>
        <v>661261</v>
      </c>
    </row>
    <row r="142" spans="1:12" ht="47.25" x14ac:dyDescent="0.25">
      <c r="A142" s="97" t="s">
        <v>401</v>
      </c>
      <c r="B142" s="94" t="s">
        <v>351</v>
      </c>
      <c r="C142" s="94" t="s">
        <v>328</v>
      </c>
      <c r="D142" s="94" t="s">
        <v>658</v>
      </c>
      <c r="E142" s="98" t="s">
        <v>352</v>
      </c>
      <c r="F142" s="96">
        <f t="shared" ref="F142:K143" si="63">F143</f>
        <v>111228</v>
      </c>
      <c r="G142" s="96">
        <f t="shared" si="63"/>
        <v>0</v>
      </c>
      <c r="H142" s="96">
        <f t="shared" si="63"/>
        <v>0</v>
      </c>
      <c r="I142" s="96">
        <f t="shared" si="63"/>
        <v>0</v>
      </c>
      <c r="J142" s="96">
        <f t="shared" si="63"/>
        <v>10362</v>
      </c>
      <c r="K142" s="96">
        <f t="shared" si="63"/>
        <v>0</v>
      </c>
      <c r="L142" s="96">
        <f t="shared" si="58"/>
        <v>121590</v>
      </c>
    </row>
    <row r="143" spans="1:12" ht="47.25" customHeight="1" x14ac:dyDescent="0.25">
      <c r="A143" s="97" t="s">
        <v>338</v>
      </c>
      <c r="B143" s="94" t="s">
        <v>351</v>
      </c>
      <c r="C143" s="94" t="s">
        <v>328</v>
      </c>
      <c r="D143" s="94" t="s">
        <v>658</v>
      </c>
      <c r="E143" s="94" t="s">
        <v>339</v>
      </c>
      <c r="F143" s="96">
        <f t="shared" si="63"/>
        <v>111228</v>
      </c>
      <c r="G143" s="96">
        <f t="shared" si="63"/>
        <v>0</v>
      </c>
      <c r="H143" s="96">
        <f t="shared" si="63"/>
        <v>0</v>
      </c>
      <c r="I143" s="96">
        <f t="shared" si="63"/>
        <v>0</v>
      </c>
      <c r="J143" s="96">
        <f t="shared" si="63"/>
        <v>10362</v>
      </c>
      <c r="K143" s="96">
        <f t="shared" si="63"/>
        <v>0</v>
      </c>
      <c r="L143" s="96">
        <f t="shared" si="58"/>
        <v>121590</v>
      </c>
    </row>
    <row r="144" spans="1:12" ht="47.25" customHeight="1" x14ac:dyDescent="0.25">
      <c r="A144" s="97" t="s">
        <v>340</v>
      </c>
      <c r="B144" s="94" t="s">
        <v>351</v>
      </c>
      <c r="C144" s="94" t="s">
        <v>328</v>
      </c>
      <c r="D144" s="94" t="s">
        <v>658</v>
      </c>
      <c r="E144" s="94" t="s">
        <v>341</v>
      </c>
      <c r="F144" s="96">
        <v>111228</v>
      </c>
      <c r="G144" s="96">
        <v>0</v>
      </c>
      <c r="H144" s="96">
        <v>0</v>
      </c>
      <c r="I144" s="96">
        <v>0</v>
      </c>
      <c r="J144" s="96">
        <v>10362</v>
      </c>
      <c r="K144" s="96"/>
      <c r="L144" s="96">
        <f t="shared" si="58"/>
        <v>121590</v>
      </c>
    </row>
    <row r="145" spans="1:12" ht="78.75" customHeight="1" x14ac:dyDescent="0.25">
      <c r="A145" s="97" t="s">
        <v>659</v>
      </c>
      <c r="B145" s="94" t="s">
        <v>351</v>
      </c>
      <c r="C145" s="94" t="s">
        <v>328</v>
      </c>
      <c r="D145" s="94" t="s">
        <v>660</v>
      </c>
      <c r="E145" s="98" t="s">
        <v>352</v>
      </c>
      <c r="F145" s="96">
        <f t="shared" ref="F145:K146" si="64">F146</f>
        <v>200000</v>
      </c>
      <c r="G145" s="96">
        <f t="shared" si="64"/>
        <v>100000</v>
      </c>
      <c r="H145" s="96">
        <f t="shared" si="64"/>
        <v>185270</v>
      </c>
      <c r="I145" s="96">
        <f t="shared" si="64"/>
        <v>38401</v>
      </c>
      <c r="J145" s="96">
        <f t="shared" si="64"/>
        <v>16000</v>
      </c>
      <c r="K145" s="96">
        <f t="shared" si="64"/>
        <v>0</v>
      </c>
      <c r="L145" s="96">
        <f t="shared" si="58"/>
        <v>539671</v>
      </c>
    </row>
    <row r="146" spans="1:12" ht="47.25" customHeight="1" x14ac:dyDescent="0.25">
      <c r="A146" s="97" t="s">
        <v>338</v>
      </c>
      <c r="B146" s="94" t="s">
        <v>351</v>
      </c>
      <c r="C146" s="94" t="s">
        <v>328</v>
      </c>
      <c r="D146" s="94" t="s">
        <v>660</v>
      </c>
      <c r="E146" s="94" t="s">
        <v>339</v>
      </c>
      <c r="F146" s="96">
        <f t="shared" si="64"/>
        <v>200000</v>
      </c>
      <c r="G146" s="96">
        <f t="shared" si="64"/>
        <v>100000</v>
      </c>
      <c r="H146" s="96">
        <f t="shared" si="64"/>
        <v>185270</v>
      </c>
      <c r="I146" s="96">
        <f t="shared" si="64"/>
        <v>38401</v>
      </c>
      <c r="J146" s="96">
        <f t="shared" si="64"/>
        <v>16000</v>
      </c>
      <c r="K146" s="96">
        <f t="shared" si="64"/>
        <v>0</v>
      </c>
      <c r="L146" s="96">
        <f t="shared" si="58"/>
        <v>539671</v>
      </c>
    </row>
    <row r="147" spans="1:12" ht="47.25" customHeight="1" x14ac:dyDescent="0.25">
      <c r="A147" s="97" t="s">
        <v>340</v>
      </c>
      <c r="B147" s="94" t="s">
        <v>351</v>
      </c>
      <c r="C147" s="94" t="s">
        <v>328</v>
      </c>
      <c r="D147" s="94" t="s">
        <v>660</v>
      </c>
      <c r="E147" s="94" t="s">
        <v>341</v>
      </c>
      <c r="F147" s="96">
        <v>200000</v>
      </c>
      <c r="G147" s="96">
        <v>100000</v>
      </c>
      <c r="H147" s="96">
        <v>185270</v>
      </c>
      <c r="I147" s="96">
        <v>38401</v>
      </c>
      <c r="J147" s="96">
        <v>16000</v>
      </c>
      <c r="K147" s="96"/>
      <c r="L147" s="96">
        <f t="shared" si="58"/>
        <v>539671</v>
      </c>
    </row>
    <row r="148" spans="1:12" ht="15.75" customHeight="1" x14ac:dyDescent="0.25">
      <c r="A148" s="95" t="s">
        <v>201</v>
      </c>
      <c r="B148" s="94" t="s">
        <v>351</v>
      </c>
      <c r="C148" s="94" t="s">
        <v>329</v>
      </c>
      <c r="D148" s="94" t="s">
        <v>352</v>
      </c>
      <c r="E148" s="94" t="s">
        <v>352</v>
      </c>
      <c r="F148" s="96">
        <f>F149+F158+F155</f>
        <v>50000</v>
      </c>
      <c r="G148" s="96">
        <f>G149+G158+G155</f>
        <v>550000</v>
      </c>
      <c r="H148" s="96">
        <f>H149+H158+H155+H152</f>
        <v>5177740</v>
      </c>
      <c r="I148" s="96">
        <f>I149+I158+I155+I152</f>
        <v>13300</v>
      </c>
      <c r="J148" s="96">
        <f>J149+J158+J155+J152</f>
        <v>254850.03</v>
      </c>
      <c r="K148" s="96">
        <f>K149+K158+K155+K152</f>
        <v>0</v>
      </c>
      <c r="L148" s="96">
        <f t="shared" si="58"/>
        <v>6045890.0300000003</v>
      </c>
    </row>
    <row r="149" spans="1:12" ht="31.5" customHeight="1" x14ac:dyDescent="0.25">
      <c r="A149" s="97" t="s">
        <v>402</v>
      </c>
      <c r="B149" s="94" t="s">
        <v>351</v>
      </c>
      <c r="C149" s="94" t="s">
        <v>329</v>
      </c>
      <c r="D149" s="94" t="s">
        <v>661</v>
      </c>
      <c r="E149" s="98" t="s">
        <v>352</v>
      </c>
      <c r="F149" s="96">
        <f t="shared" ref="F149:K150" si="65">F150</f>
        <v>50000</v>
      </c>
      <c r="G149" s="96">
        <f t="shared" si="65"/>
        <v>50000</v>
      </c>
      <c r="H149" s="96">
        <f t="shared" si="65"/>
        <v>0</v>
      </c>
      <c r="I149" s="96">
        <f t="shared" si="65"/>
        <v>0</v>
      </c>
      <c r="J149" s="96">
        <f t="shared" si="65"/>
        <v>50000</v>
      </c>
      <c r="K149" s="96">
        <f t="shared" si="65"/>
        <v>0</v>
      </c>
      <c r="L149" s="96">
        <f t="shared" si="58"/>
        <v>150000</v>
      </c>
    </row>
    <row r="150" spans="1:12" ht="15.75" customHeight="1" x14ac:dyDescent="0.25">
      <c r="A150" s="97" t="s">
        <v>342</v>
      </c>
      <c r="B150" s="94" t="s">
        <v>351</v>
      </c>
      <c r="C150" s="94" t="s">
        <v>329</v>
      </c>
      <c r="D150" s="94" t="s">
        <v>661</v>
      </c>
      <c r="E150" s="94" t="s">
        <v>343</v>
      </c>
      <c r="F150" s="96">
        <f t="shared" si="65"/>
        <v>50000</v>
      </c>
      <c r="G150" s="96">
        <f t="shared" si="65"/>
        <v>50000</v>
      </c>
      <c r="H150" s="96">
        <f t="shared" si="65"/>
        <v>0</v>
      </c>
      <c r="I150" s="96">
        <f t="shared" si="65"/>
        <v>0</v>
      </c>
      <c r="J150" s="96">
        <f t="shared" si="65"/>
        <v>50000</v>
      </c>
      <c r="K150" s="96">
        <f t="shared" si="65"/>
        <v>0</v>
      </c>
      <c r="L150" s="96">
        <f t="shared" si="58"/>
        <v>150000</v>
      </c>
    </row>
    <row r="151" spans="1:12" ht="78.75" customHeight="1" x14ac:dyDescent="0.25">
      <c r="A151" s="97" t="s">
        <v>662</v>
      </c>
      <c r="B151" s="94" t="s">
        <v>351</v>
      </c>
      <c r="C151" s="94" t="s">
        <v>329</v>
      </c>
      <c r="D151" s="94" t="s">
        <v>661</v>
      </c>
      <c r="E151" s="94" t="s">
        <v>399</v>
      </c>
      <c r="F151" s="96">
        <v>50000</v>
      </c>
      <c r="G151" s="96">
        <v>50000</v>
      </c>
      <c r="H151" s="96"/>
      <c r="I151" s="96"/>
      <c r="J151" s="96">
        <v>50000</v>
      </c>
      <c r="K151" s="96"/>
      <c r="L151" s="96">
        <f t="shared" si="58"/>
        <v>150000</v>
      </c>
    </row>
    <row r="152" spans="1:12" ht="94.5" customHeight="1" x14ac:dyDescent="0.25">
      <c r="A152" s="97" t="s">
        <v>663</v>
      </c>
      <c r="B152" s="100" t="s">
        <v>351</v>
      </c>
      <c r="C152" s="100" t="s">
        <v>329</v>
      </c>
      <c r="D152" s="100" t="s">
        <v>664</v>
      </c>
      <c r="E152" s="100"/>
      <c r="F152" s="100"/>
      <c r="G152" s="96"/>
      <c r="H152" s="96">
        <f t="shared" ref="H152:K153" si="66">H153</f>
        <v>5000000</v>
      </c>
      <c r="I152" s="96">
        <f t="shared" si="66"/>
        <v>0</v>
      </c>
      <c r="J152" s="96">
        <f t="shared" si="66"/>
        <v>0</v>
      </c>
      <c r="K152" s="96">
        <f t="shared" si="66"/>
        <v>0</v>
      </c>
      <c r="L152" s="96">
        <f t="shared" si="58"/>
        <v>5000000</v>
      </c>
    </row>
    <row r="153" spans="1:12" ht="47.25" customHeight="1" x14ac:dyDescent="0.25">
      <c r="A153" s="97" t="s">
        <v>391</v>
      </c>
      <c r="B153" s="100" t="s">
        <v>351</v>
      </c>
      <c r="C153" s="100" t="s">
        <v>329</v>
      </c>
      <c r="D153" s="100" t="s">
        <v>664</v>
      </c>
      <c r="E153" s="100" t="s">
        <v>392</v>
      </c>
      <c r="F153" s="100" t="s">
        <v>392</v>
      </c>
      <c r="G153" s="96"/>
      <c r="H153" s="96">
        <f t="shared" si="66"/>
        <v>5000000</v>
      </c>
      <c r="I153" s="96">
        <f t="shared" si="66"/>
        <v>0</v>
      </c>
      <c r="J153" s="96">
        <f t="shared" si="66"/>
        <v>0</v>
      </c>
      <c r="K153" s="96">
        <f t="shared" si="66"/>
        <v>0</v>
      </c>
      <c r="L153" s="96">
        <f t="shared" si="58"/>
        <v>5000000</v>
      </c>
    </row>
    <row r="154" spans="1:12" ht="15.75" customHeight="1" x14ac:dyDescent="0.25">
      <c r="A154" s="97" t="s">
        <v>393</v>
      </c>
      <c r="B154" s="100" t="s">
        <v>351</v>
      </c>
      <c r="C154" s="100" t="s">
        <v>329</v>
      </c>
      <c r="D154" s="100" t="s">
        <v>664</v>
      </c>
      <c r="E154" s="100" t="s">
        <v>394</v>
      </c>
      <c r="F154" s="100" t="s">
        <v>394</v>
      </c>
      <c r="G154" s="96"/>
      <c r="H154" s="96">
        <v>5000000</v>
      </c>
      <c r="I154" s="96"/>
      <c r="J154" s="96"/>
      <c r="K154" s="96"/>
      <c r="L154" s="96">
        <f t="shared" si="58"/>
        <v>5000000</v>
      </c>
    </row>
    <row r="155" spans="1:12" ht="47.25" customHeight="1" x14ac:dyDescent="0.25">
      <c r="A155" s="97" t="s">
        <v>403</v>
      </c>
      <c r="B155" s="100" t="s">
        <v>351</v>
      </c>
      <c r="C155" s="100" t="s">
        <v>329</v>
      </c>
      <c r="D155" s="100" t="s">
        <v>665</v>
      </c>
      <c r="E155" s="100"/>
      <c r="F155" s="96">
        <f t="shared" ref="F155:K156" si="67">F156</f>
        <v>0</v>
      </c>
      <c r="G155" s="96">
        <f t="shared" si="67"/>
        <v>500000</v>
      </c>
      <c r="H155" s="96">
        <f t="shared" si="67"/>
        <v>177740</v>
      </c>
      <c r="I155" s="96">
        <f t="shared" si="67"/>
        <v>0</v>
      </c>
      <c r="J155" s="96">
        <f t="shared" si="67"/>
        <v>30781</v>
      </c>
      <c r="K155" s="96">
        <f t="shared" si="67"/>
        <v>0</v>
      </c>
      <c r="L155" s="96">
        <f t="shared" si="58"/>
        <v>708521</v>
      </c>
    </row>
    <row r="156" spans="1:12" ht="47.25" customHeight="1" x14ac:dyDescent="0.25">
      <c r="A156" s="97" t="s">
        <v>391</v>
      </c>
      <c r="B156" s="100" t="s">
        <v>351</v>
      </c>
      <c r="C156" s="100" t="s">
        <v>329</v>
      </c>
      <c r="D156" s="100" t="s">
        <v>665</v>
      </c>
      <c r="E156" s="100" t="s">
        <v>392</v>
      </c>
      <c r="F156" s="96">
        <f t="shared" si="67"/>
        <v>0</v>
      </c>
      <c r="G156" s="96">
        <f t="shared" si="67"/>
        <v>500000</v>
      </c>
      <c r="H156" s="96">
        <f t="shared" si="67"/>
        <v>177740</v>
      </c>
      <c r="I156" s="96">
        <f t="shared" si="67"/>
        <v>0</v>
      </c>
      <c r="J156" s="96">
        <f t="shared" si="67"/>
        <v>30781</v>
      </c>
      <c r="K156" s="96">
        <f t="shared" si="67"/>
        <v>0</v>
      </c>
      <c r="L156" s="96">
        <f t="shared" si="58"/>
        <v>708521</v>
      </c>
    </row>
    <row r="157" spans="1:12" ht="15.75" customHeight="1" x14ac:dyDescent="0.25">
      <c r="A157" s="97" t="s">
        <v>393</v>
      </c>
      <c r="B157" s="100" t="s">
        <v>351</v>
      </c>
      <c r="C157" s="100" t="s">
        <v>329</v>
      </c>
      <c r="D157" s="100" t="s">
        <v>665</v>
      </c>
      <c r="E157" s="100" t="s">
        <v>394</v>
      </c>
      <c r="F157" s="96">
        <v>0</v>
      </c>
      <c r="G157" s="96">
        <v>500000</v>
      </c>
      <c r="H157" s="96">
        <v>177740</v>
      </c>
      <c r="I157" s="96"/>
      <c r="J157" s="96">
        <v>30781</v>
      </c>
      <c r="K157" s="96"/>
      <c r="L157" s="96">
        <f t="shared" si="58"/>
        <v>708521</v>
      </c>
    </row>
    <row r="158" spans="1:12" ht="31.5" customHeight="1" x14ac:dyDescent="0.25">
      <c r="A158" s="97" t="s">
        <v>666</v>
      </c>
      <c r="B158" s="94" t="s">
        <v>351</v>
      </c>
      <c r="C158" s="94" t="s">
        <v>329</v>
      </c>
      <c r="D158" s="94" t="s">
        <v>667</v>
      </c>
      <c r="E158" s="98" t="s">
        <v>352</v>
      </c>
      <c r="F158" s="96">
        <f t="shared" ref="F158:K159" si="68">F159</f>
        <v>0</v>
      </c>
      <c r="G158" s="96">
        <f t="shared" si="68"/>
        <v>0</v>
      </c>
      <c r="H158" s="96">
        <f t="shared" si="68"/>
        <v>0</v>
      </c>
      <c r="I158" s="96">
        <f t="shared" si="68"/>
        <v>13300</v>
      </c>
      <c r="J158" s="96">
        <f t="shared" si="68"/>
        <v>174069.03</v>
      </c>
      <c r="K158" s="96">
        <f t="shared" si="68"/>
        <v>0</v>
      </c>
      <c r="L158" s="96">
        <f t="shared" si="58"/>
        <v>187369.03</v>
      </c>
    </row>
    <row r="159" spans="1:12" ht="47.25" customHeight="1" x14ac:dyDescent="0.25">
      <c r="A159" s="97" t="s">
        <v>338</v>
      </c>
      <c r="B159" s="94" t="s">
        <v>351</v>
      </c>
      <c r="C159" s="94" t="s">
        <v>329</v>
      </c>
      <c r="D159" s="94" t="s">
        <v>667</v>
      </c>
      <c r="E159" s="94" t="s">
        <v>339</v>
      </c>
      <c r="F159" s="96">
        <f t="shared" si="68"/>
        <v>0</v>
      </c>
      <c r="G159" s="96">
        <f t="shared" si="68"/>
        <v>0</v>
      </c>
      <c r="H159" s="96">
        <f t="shared" si="68"/>
        <v>0</v>
      </c>
      <c r="I159" s="96">
        <f t="shared" si="68"/>
        <v>13300</v>
      </c>
      <c r="J159" s="96">
        <f t="shared" si="68"/>
        <v>174069.03</v>
      </c>
      <c r="K159" s="96">
        <f t="shared" si="68"/>
        <v>0</v>
      </c>
      <c r="L159" s="96">
        <f t="shared" si="58"/>
        <v>187369.03</v>
      </c>
    </row>
    <row r="160" spans="1:12" ht="47.25" customHeight="1" x14ac:dyDescent="0.25">
      <c r="A160" s="97" t="s">
        <v>340</v>
      </c>
      <c r="B160" s="94" t="s">
        <v>351</v>
      </c>
      <c r="C160" s="94" t="s">
        <v>329</v>
      </c>
      <c r="D160" s="94" t="s">
        <v>667</v>
      </c>
      <c r="E160" s="94" t="s">
        <v>341</v>
      </c>
      <c r="F160" s="96">
        <v>0</v>
      </c>
      <c r="G160" s="96">
        <v>0</v>
      </c>
      <c r="H160" s="96">
        <v>0</v>
      </c>
      <c r="I160" s="96">
        <v>13300</v>
      </c>
      <c r="J160" s="96">
        <v>174069.03</v>
      </c>
      <c r="K160" s="96"/>
      <c r="L160" s="96">
        <f t="shared" si="58"/>
        <v>187369.03</v>
      </c>
    </row>
    <row r="161" spans="1:12" ht="15.75" customHeight="1" x14ac:dyDescent="0.25">
      <c r="A161" s="95" t="s">
        <v>202</v>
      </c>
      <c r="B161" s="94" t="s">
        <v>351</v>
      </c>
      <c r="C161" s="94" t="s">
        <v>335</v>
      </c>
      <c r="D161" s="94" t="s">
        <v>352</v>
      </c>
      <c r="E161" s="94" t="s">
        <v>352</v>
      </c>
      <c r="F161" s="96">
        <f t="shared" ref="F161:K161" si="69">F162+F165+F171+F179+F182+F168+F176</f>
        <v>10507275.41</v>
      </c>
      <c r="G161" s="96">
        <f t="shared" si="69"/>
        <v>692000</v>
      </c>
      <c r="H161" s="96">
        <f t="shared" si="69"/>
        <v>2729098.89</v>
      </c>
      <c r="I161" s="96">
        <f t="shared" si="69"/>
        <v>-13701</v>
      </c>
      <c r="J161" s="96">
        <f t="shared" si="69"/>
        <v>499999.06</v>
      </c>
      <c r="K161" s="96">
        <f t="shared" si="69"/>
        <v>-86242.6</v>
      </c>
      <c r="L161" s="96">
        <f t="shared" si="58"/>
        <v>14328429.760000002</v>
      </c>
    </row>
    <row r="162" spans="1:12" ht="31.5" customHeight="1" x14ac:dyDescent="0.25">
      <c r="A162" s="97" t="s">
        <v>404</v>
      </c>
      <c r="B162" s="94" t="s">
        <v>351</v>
      </c>
      <c r="C162" s="94" t="s">
        <v>335</v>
      </c>
      <c r="D162" s="94" t="s">
        <v>668</v>
      </c>
      <c r="E162" s="98" t="s">
        <v>352</v>
      </c>
      <c r="F162" s="96">
        <f t="shared" ref="F162:K163" si="70">F163</f>
        <v>3393268</v>
      </c>
      <c r="G162" s="96">
        <f t="shared" si="70"/>
        <v>100000</v>
      </c>
      <c r="H162" s="96">
        <f t="shared" si="70"/>
        <v>100000</v>
      </c>
      <c r="I162" s="96">
        <f t="shared" si="70"/>
        <v>0</v>
      </c>
      <c r="J162" s="96">
        <f t="shared" si="70"/>
        <v>100000</v>
      </c>
      <c r="K162" s="96">
        <f t="shared" si="70"/>
        <v>0</v>
      </c>
      <c r="L162" s="96">
        <f t="shared" si="58"/>
        <v>3693268</v>
      </c>
    </row>
    <row r="163" spans="1:12" ht="47.25" customHeight="1" x14ac:dyDescent="0.25">
      <c r="A163" s="97" t="s">
        <v>338</v>
      </c>
      <c r="B163" s="94" t="s">
        <v>351</v>
      </c>
      <c r="C163" s="94" t="s">
        <v>335</v>
      </c>
      <c r="D163" s="94" t="s">
        <v>668</v>
      </c>
      <c r="E163" s="94" t="s">
        <v>339</v>
      </c>
      <c r="F163" s="96">
        <f t="shared" si="70"/>
        <v>3393268</v>
      </c>
      <c r="G163" s="96">
        <f t="shared" si="70"/>
        <v>100000</v>
      </c>
      <c r="H163" s="96">
        <f t="shared" si="70"/>
        <v>100000</v>
      </c>
      <c r="I163" s="96">
        <f t="shared" si="70"/>
        <v>0</v>
      </c>
      <c r="J163" s="96">
        <f t="shared" si="70"/>
        <v>100000</v>
      </c>
      <c r="K163" s="96">
        <f t="shared" si="70"/>
        <v>0</v>
      </c>
      <c r="L163" s="96">
        <f t="shared" si="58"/>
        <v>3693268</v>
      </c>
    </row>
    <row r="164" spans="1:12" ht="47.25" customHeight="1" x14ac:dyDescent="0.25">
      <c r="A164" s="97" t="s">
        <v>340</v>
      </c>
      <c r="B164" s="94" t="s">
        <v>351</v>
      </c>
      <c r="C164" s="94" t="s">
        <v>335</v>
      </c>
      <c r="D164" s="94" t="s">
        <v>668</v>
      </c>
      <c r="E164" s="94" t="s">
        <v>341</v>
      </c>
      <c r="F164" s="96">
        <v>3393268</v>
      </c>
      <c r="G164" s="96">
        <v>100000</v>
      </c>
      <c r="H164" s="96">
        <v>100000</v>
      </c>
      <c r="I164" s="96">
        <v>0</v>
      </c>
      <c r="J164" s="96">
        <v>100000</v>
      </c>
      <c r="K164" s="96"/>
      <c r="L164" s="96">
        <f t="shared" si="58"/>
        <v>3693268</v>
      </c>
    </row>
    <row r="165" spans="1:12" ht="15.75" customHeight="1" x14ac:dyDescent="0.25">
      <c r="A165" s="97" t="s">
        <v>405</v>
      </c>
      <c r="B165" s="94" t="s">
        <v>351</v>
      </c>
      <c r="C165" s="94" t="s">
        <v>335</v>
      </c>
      <c r="D165" s="94" t="s">
        <v>669</v>
      </c>
      <c r="E165" s="98" t="s">
        <v>352</v>
      </c>
      <c r="F165" s="96">
        <f t="shared" ref="F165:K166" si="71">F166</f>
        <v>200000</v>
      </c>
      <c r="G165" s="96">
        <f t="shared" si="71"/>
        <v>50000</v>
      </c>
      <c r="H165" s="96">
        <f t="shared" si="71"/>
        <v>60000</v>
      </c>
      <c r="I165" s="96">
        <f t="shared" si="71"/>
        <v>-13701</v>
      </c>
      <c r="J165" s="96">
        <f t="shared" si="71"/>
        <v>0</v>
      </c>
      <c r="K165" s="96">
        <f t="shared" si="71"/>
        <v>0</v>
      </c>
      <c r="L165" s="96">
        <f t="shared" si="58"/>
        <v>296299</v>
      </c>
    </row>
    <row r="166" spans="1:12" ht="47.25" x14ac:dyDescent="0.25">
      <c r="A166" s="97" t="s">
        <v>338</v>
      </c>
      <c r="B166" s="94" t="s">
        <v>351</v>
      </c>
      <c r="C166" s="94" t="s">
        <v>335</v>
      </c>
      <c r="D166" s="94" t="s">
        <v>669</v>
      </c>
      <c r="E166" s="94" t="s">
        <v>339</v>
      </c>
      <c r="F166" s="96">
        <f t="shared" si="71"/>
        <v>200000</v>
      </c>
      <c r="G166" s="96">
        <f t="shared" si="71"/>
        <v>50000</v>
      </c>
      <c r="H166" s="96">
        <f t="shared" si="71"/>
        <v>60000</v>
      </c>
      <c r="I166" s="96">
        <f t="shared" si="71"/>
        <v>-13701</v>
      </c>
      <c r="J166" s="96">
        <f t="shared" si="71"/>
        <v>0</v>
      </c>
      <c r="K166" s="96">
        <f t="shared" si="71"/>
        <v>0</v>
      </c>
      <c r="L166" s="96">
        <f t="shared" si="58"/>
        <v>296299</v>
      </c>
    </row>
    <row r="167" spans="1:12" ht="47.25" customHeight="1" x14ac:dyDescent="0.25">
      <c r="A167" s="97" t="s">
        <v>340</v>
      </c>
      <c r="B167" s="94" t="s">
        <v>351</v>
      </c>
      <c r="C167" s="94" t="s">
        <v>335</v>
      </c>
      <c r="D167" s="94" t="s">
        <v>669</v>
      </c>
      <c r="E167" s="94" t="s">
        <v>341</v>
      </c>
      <c r="F167" s="96">
        <v>200000</v>
      </c>
      <c r="G167" s="96">
        <v>50000</v>
      </c>
      <c r="H167" s="96">
        <v>60000</v>
      </c>
      <c r="I167" s="96">
        <v>-13701</v>
      </c>
      <c r="J167" s="96">
        <v>0</v>
      </c>
      <c r="K167" s="96">
        <v>0</v>
      </c>
      <c r="L167" s="96">
        <f t="shared" si="58"/>
        <v>296299</v>
      </c>
    </row>
    <row r="168" spans="1:12" ht="31.5" customHeight="1" x14ac:dyDescent="0.25">
      <c r="A168" s="97" t="s">
        <v>406</v>
      </c>
      <c r="B168" s="100" t="s">
        <v>351</v>
      </c>
      <c r="C168" s="100" t="s">
        <v>335</v>
      </c>
      <c r="D168" s="100" t="s">
        <v>670</v>
      </c>
      <c r="E168" s="100"/>
      <c r="F168" s="96">
        <f t="shared" ref="F168:K169" si="72">F169</f>
        <v>0</v>
      </c>
      <c r="G168" s="96">
        <f t="shared" si="72"/>
        <v>150000</v>
      </c>
      <c r="H168" s="96">
        <f t="shared" si="72"/>
        <v>0</v>
      </c>
      <c r="I168" s="96">
        <f t="shared" si="72"/>
        <v>0</v>
      </c>
      <c r="J168" s="96">
        <f t="shared" si="72"/>
        <v>50000</v>
      </c>
      <c r="K168" s="96">
        <f t="shared" si="72"/>
        <v>0</v>
      </c>
      <c r="L168" s="96">
        <f t="shared" si="58"/>
        <v>200000</v>
      </c>
    </row>
    <row r="169" spans="1:12" ht="15.75" customHeight="1" x14ac:dyDescent="0.25">
      <c r="A169" s="72" t="s">
        <v>342</v>
      </c>
      <c r="B169" s="100" t="s">
        <v>351</v>
      </c>
      <c r="C169" s="100" t="s">
        <v>335</v>
      </c>
      <c r="D169" s="100" t="s">
        <v>670</v>
      </c>
      <c r="E169" s="100" t="s">
        <v>343</v>
      </c>
      <c r="F169" s="96">
        <f t="shared" si="72"/>
        <v>0</v>
      </c>
      <c r="G169" s="96">
        <f t="shared" si="72"/>
        <v>150000</v>
      </c>
      <c r="H169" s="96">
        <f t="shared" si="72"/>
        <v>0</v>
      </c>
      <c r="I169" s="96">
        <f t="shared" si="72"/>
        <v>0</v>
      </c>
      <c r="J169" s="96">
        <f t="shared" si="72"/>
        <v>50000</v>
      </c>
      <c r="K169" s="96">
        <f t="shared" si="72"/>
        <v>0</v>
      </c>
      <c r="L169" s="96">
        <f t="shared" si="58"/>
        <v>200000</v>
      </c>
    </row>
    <row r="170" spans="1:12" ht="78.75" customHeight="1" x14ac:dyDescent="0.25">
      <c r="A170" s="72" t="s">
        <v>398</v>
      </c>
      <c r="B170" s="100" t="s">
        <v>351</v>
      </c>
      <c r="C170" s="100" t="s">
        <v>335</v>
      </c>
      <c r="D170" s="100" t="s">
        <v>670</v>
      </c>
      <c r="E170" s="100" t="s">
        <v>399</v>
      </c>
      <c r="F170" s="96">
        <v>0</v>
      </c>
      <c r="G170" s="96">
        <v>150000</v>
      </c>
      <c r="H170" s="96"/>
      <c r="I170" s="96"/>
      <c r="J170" s="96">
        <v>50000</v>
      </c>
      <c r="K170" s="96"/>
      <c r="L170" s="96">
        <f t="shared" si="58"/>
        <v>200000</v>
      </c>
    </row>
    <row r="171" spans="1:12" ht="15.75" customHeight="1" x14ac:dyDescent="0.25">
      <c r="A171" s="97" t="s">
        <v>407</v>
      </c>
      <c r="B171" s="94" t="s">
        <v>351</v>
      </c>
      <c r="C171" s="94" t="s">
        <v>335</v>
      </c>
      <c r="D171" s="94" t="s">
        <v>671</v>
      </c>
      <c r="E171" s="98" t="s">
        <v>352</v>
      </c>
      <c r="F171" s="96">
        <f t="shared" ref="F171:K171" si="73">F172+F174</f>
        <v>692200.66</v>
      </c>
      <c r="G171" s="96">
        <f t="shared" si="73"/>
        <v>200000</v>
      </c>
      <c r="H171" s="96">
        <f t="shared" si="73"/>
        <v>100000</v>
      </c>
      <c r="I171" s="96">
        <f t="shared" si="73"/>
        <v>0</v>
      </c>
      <c r="J171" s="96">
        <f t="shared" si="73"/>
        <v>350000</v>
      </c>
      <c r="K171" s="96">
        <f t="shared" si="73"/>
        <v>0</v>
      </c>
      <c r="L171" s="96">
        <f t="shared" si="58"/>
        <v>1342200.6600000001</v>
      </c>
    </row>
    <row r="172" spans="1:12" ht="47.25" customHeight="1" x14ac:dyDescent="0.25">
      <c r="A172" s="97" t="s">
        <v>338</v>
      </c>
      <c r="B172" s="94" t="s">
        <v>351</v>
      </c>
      <c r="C172" s="94" t="s">
        <v>335</v>
      </c>
      <c r="D172" s="94" t="s">
        <v>671</v>
      </c>
      <c r="E172" s="94" t="s">
        <v>339</v>
      </c>
      <c r="F172" s="96">
        <f t="shared" ref="F172:K172" si="74">F173</f>
        <v>692200.66</v>
      </c>
      <c r="G172" s="96">
        <f t="shared" si="74"/>
        <v>0</v>
      </c>
      <c r="H172" s="96">
        <f t="shared" si="74"/>
        <v>0</v>
      </c>
      <c r="I172" s="96">
        <f t="shared" si="74"/>
        <v>0</v>
      </c>
      <c r="J172" s="96">
        <f t="shared" si="74"/>
        <v>0</v>
      </c>
      <c r="K172" s="96">
        <f t="shared" si="74"/>
        <v>0</v>
      </c>
      <c r="L172" s="96">
        <f t="shared" si="58"/>
        <v>692200.66</v>
      </c>
    </row>
    <row r="173" spans="1:12" ht="47.25" customHeight="1" x14ac:dyDescent="0.25">
      <c r="A173" s="97" t="s">
        <v>340</v>
      </c>
      <c r="B173" s="94" t="s">
        <v>351</v>
      </c>
      <c r="C173" s="94" t="s">
        <v>335</v>
      </c>
      <c r="D173" s="94" t="s">
        <v>671</v>
      </c>
      <c r="E173" s="94" t="s">
        <v>341</v>
      </c>
      <c r="F173" s="96">
        <v>692200.66</v>
      </c>
      <c r="G173" s="96">
        <v>0</v>
      </c>
      <c r="H173" s="96">
        <v>0</v>
      </c>
      <c r="I173" s="96">
        <v>0</v>
      </c>
      <c r="J173" s="96">
        <v>0</v>
      </c>
      <c r="K173" s="96">
        <v>0</v>
      </c>
      <c r="L173" s="96">
        <f t="shared" si="58"/>
        <v>692200.66</v>
      </c>
    </row>
    <row r="174" spans="1:12" ht="15.75" customHeight="1" x14ac:dyDescent="0.25">
      <c r="A174" s="72" t="s">
        <v>342</v>
      </c>
      <c r="B174" s="94" t="s">
        <v>351</v>
      </c>
      <c r="C174" s="94" t="s">
        <v>335</v>
      </c>
      <c r="D174" s="94" t="s">
        <v>671</v>
      </c>
      <c r="E174" s="94">
        <v>800</v>
      </c>
      <c r="F174" s="96">
        <f t="shared" ref="F174:K174" si="75">F175</f>
        <v>0</v>
      </c>
      <c r="G174" s="96">
        <f t="shared" si="75"/>
        <v>200000</v>
      </c>
      <c r="H174" s="96">
        <f t="shared" si="75"/>
        <v>100000</v>
      </c>
      <c r="I174" s="96">
        <f t="shared" si="75"/>
        <v>0</v>
      </c>
      <c r="J174" s="96">
        <f t="shared" si="75"/>
        <v>350000</v>
      </c>
      <c r="K174" s="96">
        <f t="shared" si="75"/>
        <v>0</v>
      </c>
      <c r="L174" s="96">
        <f t="shared" si="58"/>
        <v>650000</v>
      </c>
    </row>
    <row r="175" spans="1:12" ht="78.75" customHeight="1" x14ac:dyDescent="0.25">
      <c r="A175" s="72" t="s">
        <v>398</v>
      </c>
      <c r="B175" s="94" t="s">
        <v>351</v>
      </c>
      <c r="C175" s="94" t="s">
        <v>335</v>
      </c>
      <c r="D175" s="94" t="s">
        <v>671</v>
      </c>
      <c r="E175" s="94">
        <v>810</v>
      </c>
      <c r="F175" s="96">
        <v>0</v>
      </c>
      <c r="G175" s="96">
        <v>200000</v>
      </c>
      <c r="H175" s="96">
        <v>100000</v>
      </c>
      <c r="I175" s="96"/>
      <c r="J175" s="96">
        <v>350000</v>
      </c>
      <c r="K175" s="96"/>
      <c r="L175" s="96">
        <f t="shared" si="58"/>
        <v>650000</v>
      </c>
    </row>
    <row r="176" spans="1:12" ht="31.5" customHeight="1" x14ac:dyDescent="0.25">
      <c r="A176" s="68" t="s">
        <v>412</v>
      </c>
      <c r="B176" s="94" t="s">
        <v>351</v>
      </c>
      <c r="C176" s="94" t="s">
        <v>335</v>
      </c>
      <c r="D176" s="94" t="s">
        <v>672</v>
      </c>
      <c r="E176" s="100"/>
      <c r="F176" s="96">
        <f t="shared" ref="F176:K177" si="76">F177</f>
        <v>0</v>
      </c>
      <c r="G176" s="96">
        <f t="shared" si="76"/>
        <v>192000</v>
      </c>
      <c r="H176" s="96">
        <f t="shared" si="76"/>
        <v>2326750</v>
      </c>
      <c r="I176" s="96">
        <f t="shared" si="76"/>
        <v>0</v>
      </c>
      <c r="J176" s="96">
        <f t="shared" si="76"/>
        <v>0</v>
      </c>
      <c r="K176" s="96">
        <f t="shared" si="76"/>
        <v>-86242.6</v>
      </c>
      <c r="L176" s="96">
        <f t="shared" si="58"/>
        <v>2432507.4</v>
      </c>
    </row>
    <row r="177" spans="1:12" ht="47.25" customHeight="1" x14ac:dyDescent="0.25">
      <c r="A177" s="102" t="s">
        <v>338</v>
      </c>
      <c r="B177" s="103" t="s">
        <v>351</v>
      </c>
      <c r="C177" s="103" t="s">
        <v>335</v>
      </c>
      <c r="D177" s="103" t="s">
        <v>672</v>
      </c>
      <c r="E177" s="104" t="s">
        <v>339</v>
      </c>
      <c r="F177" s="96">
        <f t="shared" si="76"/>
        <v>0</v>
      </c>
      <c r="G177" s="96">
        <f t="shared" si="76"/>
        <v>192000</v>
      </c>
      <c r="H177" s="96">
        <f t="shared" si="76"/>
        <v>2326750</v>
      </c>
      <c r="I177" s="96">
        <f t="shared" si="76"/>
        <v>0</v>
      </c>
      <c r="J177" s="96">
        <f t="shared" si="76"/>
        <v>0</v>
      </c>
      <c r="K177" s="96">
        <f t="shared" si="76"/>
        <v>-86242.6</v>
      </c>
      <c r="L177" s="96">
        <f t="shared" si="58"/>
        <v>2432507.4</v>
      </c>
    </row>
    <row r="178" spans="1:12" ht="47.25" customHeight="1" x14ac:dyDescent="0.25">
      <c r="A178" s="102" t="s">
        <v>340</v>
      </c>
      <c r="B178" s="103" t="s">
        <v>351</v>
      </c>
      <c r="C178" s="103" t="s">
        <v>335</v>
      </c>
      <c r="D178" s="103" t="s">
        <v>672</v>
      </c>
      <c r="E178" s="104" t="s">
        <v>341</v>
      </c>
      <c r="F178" s="96">
        <v>0</v>
      </c>
      <c r="G178" s="96">
        <v>192000</v>
      </c>
      <c r="H178" s="96">
        <v>2326750</v>
      </c>
      <c r="I178" s="96"/>
      <c r="J178" s="96"/>
      <c r="K178" s="96">
        <v>-86242.6</v>
      </c>
      <c r="L178" s="96">
        <f t="shared" si="58"/>
        <v>2432507.4</v>
      </c>
    </row>
    <row r="179" spans="1:12" ht="31.5" customHeight="1" x14ac:dyDescent="0.25">
      <c r="A179" s="97" t="s">
        <v>408</v>
      </c>
      <c r="B179" s="94" t="s">
        <v>351</v>
      </c>
      <c r="C179" s="94" t="s">
        <v>335</v>
      </c>
      <c r="D179" s="94" t="s">
        <v>409</v>
      </c>
      <c r="E179" s="98" t="s">
        <v>352</v>
      </c>
      <c r="F179" s="96">
        <f t="shared" ref="F179:K180" si="77">F180</f>
        <v>210000</v>
      </c>
      <c r="G179" s="96">
        <f t="shared" si="77"/>
        <v>0</v>
      </c>
      <c r="H179" s="96">
        <f t="shared" si="77"/>
        <v>0</v>
      </c>
      <c r="I179" s="96">
        <f t="shared" si="77"/>
        <v>0</v>
      </c>
      <c r="J179" s="96">
        <f t="shared" si="77"/>
        <v>0</v>
      </c>
      <c r="K179" s="96">
        <f t="shared" si="77"/>
        <v>0</v>
      </c>
      <c r="L179" s="96">
        <f t="shared" si="58"/>
        <v>210000</v>
      </c>
    </row>
    <row r="180" spans="1:12" ht="47.25" customHeight="1" x14ac:dyDescent="0.25">
      <c r="A180" s="97" t="s">
        <v>338</v>
      </c>
      <c r="B180" s="94" t="s">
        <v>351</v>
      </c>
      <c r="C180" s="94" t="s">
        <v>335</v>
      </c>
      <c r="D180" s="94" t="s">
        <v>409</v>
      </c>
      <c r="E180" s="94" t="s">
        <v>339</v>
      </c>
      <c r="F180" s="96">
        <f t="shared" si="77"/>
        <v>210000</v>
      </c>
      <c r="G180" s="96">
        <f t="shared" si="77"/>
        <v>0</v>
      </c>
      <c r="H180" s="96">
        <f t="shared" si="77"/>
        <v>0</v>
      </c>
      <c r="I180" s="96">
        <f t="shared" si="77"/>
        <v>0</v>
      </c>
      <c r="J180" s="96">
        <f t="shared" si="77"/>
        <v>0</v>
      </c>
      <c r="K180" s="96">
        <f t="shared" si="77"/>
        <v>0</v>
      </c>
      <c r="L180" s="96">
        <f t="shared" si="58"/>
        <v>210000</v>
      </c>
    </row>
    <row r="181" spans="1:12" ht="47.25" x14ac:dyDescent="0.25">
      <c r="A181" s="97" t="s">
        <v>340</v>
      </c>
      <c r="B181" s="94" t="s">
        <v>351</v>
      </c>
      <c r="C181" s="94" t="s">
        <v>335</v>
      </c>
      <c r="D181" s="94" t="s">
        <v>409</v>
      </c>
      <c r="E181" s="94" t="s">
        <v>341</v>
      </c>
      <c r="F181" s="96">
        <v>210000</v>
      </c>
      <c r="G181" s="96">
        <v>0</v>
      </c>
      <c r="H181" s="96">
        <v>0</v>
      </c>
      <c r="I181" s="96">
        <v>0</v>
      </c>
      <c r="J181" s="96">
        <v>0</v>
      </c>
      <c r="K181" s="96">
        <v>0</v>
      </c>
      <c r="L181" s="96">
        <f t="shared" si="58"/>
        <v>210000</v>
      </c>
    </row>
    <row r="182" spans="1:12" ht="31.5" x14ac:dyDescent="0.25">
      <c r="A182" s="97" t="s">
        <v>410</v>
      </c>
      <c r="B182" s="94" t="s">
        <v>351</v>
      </c>
      <c r="C182" s="94" t="s">
        <v>335</v>
      </c>
      <c r="D182" s="94" t="s">
        <v>411</v>
      </c>
      <c r="E182" s="98" t="s">
        <v>352</v>
      </c>
      <c r="F182" s="96">
        <f t="shared" ref="F182:K183" si="78">F183</f>
        <v>6011806.75</v>
      </c>
      <c r="G182" s="96">
        <f t="shared" si="78"/>
        <v>0</v>
      </c>
      <c r="H182" s="96">
        <f t="shared" si="78"/>
        <v>142348.89000000001</v>
      </c>
      <c r="I182" s="96">
        <f t="shared" si="78"/>
        <v>0</v>
      </c>
      <c r="J182" s="96">
        <f t="shared" si="78"/>
        <v>-0.94</v>
      </c>
      <c r="K182" s="96">
        <f t="shared" si="78"/>
        <v>0</v>
      </c>
      <c r="L182" s="96">
        <f t="shared" si="58"/>
        <v>6154154.6999999993</v>
      </c>
    </row>
    <row r="183" spans="1:12" ht="47.25" customHeight="1" x14ac:dyDescent="0.25">
      <c r="A183" s="97" t="s">
        <v>338</v>
      </c>
      <c r="B183" s="94" t="s">
        <v>351</v>
      </c>
      <c r="C183" s="94" t="s">
        <v>335</v>
      </c>
      <c r="D183" s="94" t="s">
        <v>411</v>
      </c>
      <c r="E183" s="94" t="s">
        <v>339</v>
      </c>
      <c r="F183" s="96">
        <f t="shared" si="78"/>
        <v>6011806.75</v>
      </c>
      <c r="G183" s="96">
        <f t="shared" si="78"/>
        <v>0</v>
      </c>
      <c r="H183" s="96">
        <f t="shared" si="78"/>
        <v>142348.89000000001</v>
      </c>
      <c r="I183" s="96">
        <f t="shared" si="78"/>
        <v>0</v>
      </c>
      <c r="J183" s="96">
        <f t="shared" si="78"/>
        <v>-0.94</v>
      </c>
      <c r="K183" s="96">
        <f t="shared" si="78"/>
        <v>0</v>
      </c>
      <c r="L183" s="96">
        <f t="shared" si="58"/>
        <v>6154154.6999999993</v>
      </c>
    </row>
    <row r="184" spans="1:12" ht="47.25" customHeight="1" x14ac:dyDescent="0.25">
      <c r="A184" s="97" t="s">
        <v>340</v>
      </c>
      <c r="B184" s="94" t="s">
        <v>351</v>
      </c>
      <c r="C184" s="94" t="s">
        <v>335</v>
      </c>
      <c r="D184" s="94" t="s">
        <v>411</v>
      </c>
      <c r="E184" s="94" t="s">
        <v>341</v>
      </c>
      <c r="F184" s="96">
        <v>6011806.75</v>
      </c>
      <c r="G184" s="96">
        <v>0</v>
      </c>
      <c r="H184" s="96">
        <v>142348.89000000001</v>
      </c>
      <c r="I184" s="96"/>
      <c r="J184" s="96">
        <v>-0.94</v>
      </c>
      <c r="K184" s="96"/>
      <c r="L184" s="96">
        <f t="shared" si="58"/>
        <v>6154154.6999999993</v>
      </c>
    </row>
    <row r="185" spans="1:12" ht="31.5" customHeight="1" x14ac:dyDescent="0.25">
      <c r="A185" s="95" t="s">
        <v>203</v>
      </c>
      <c r="B185" s="94" t="s">
        <v>351</v>
      </c>
      <c r="C185" s="94" t="s">
        <v>351</v>
      </c>
      <c r="D185" s="94" t="s">
        <v>352</v>
      </c>
      <c r="E185" s="94" t="s">
        <v>352</v>
      </c>
      <c r="F185" s="96">
        <f t="shared" ref="F185:K185" si="79">F189+F186</f>
        <v>0</v>
      </c>
      <c r="G185" s="96">
        <f t="shared" si="79"/>
        <v>200000</v>
      </c>
      <c r="H185" s="96">
        <f t="shared" si="79"/>
        <v>0</v>
      </c>
      <c r="I185" s="96">
        <f t="shared" si="79"/>
        <v>0</v>
      </c>
      <c r="J185" s="96">
        <f t="shared" si="79"/>
        <v>0</v>
      </c>
      <c r="K185" s="96">
        <f t="shared" si="79"/>
        <v>0</v>
      </c>
      <c r="L185" s="96">
        <f t="shared" si="58"/>
        <v>200000</v>
      </c>
    </row>
    <row r="186" spans="1:12" ht="47.25" customHeight="1" x14ac:dyDescent="0.25">
      <c r="A186" s="68" t="s">
        <v>414</v>
      </c>
      <c r="B186" s="69" t="s">
        <v>351</v>
      </c>
      <c r="C186" s="69" t="s">
        <v>351</v>
      </c>
      <c r="D186" s="70" t="s">
        <v>673</v>
      </c>
      <c r="E186" s="71"/>
      <c r="F186" s="105">
        <f t="shared" ref="F186:K187" si="80">F187</f>
        <v>0</v>
      </c>
      <c r="G186" s="96">
        <f t="shared" si="80"/>
        <v>200000</v>
      </c>
      <c r="H186" s="96">
        <f t="shared" si="80"/>
        <v>0</v>
      </c>
      <c r="I186" s="96">
        <f t="shared" si="80"/>
        <v>0</v>
      </c>
      <c r="J186" s="96">
        <f t="shared" si="80"/>
        <v>0</v>
      </c>
      <c r="K186" s="96">
        <f t="shared" si="80"/>
        <v>0</v>
      </c>
      <c r="L186" s="96">
        <f t="shared" si="58"/>
        <v>200000</v>
      </c>
    </row>
    <row r="187" spans="1:12" ht="47.25" customHeight="1" x14ac:dyDescent="0.25">
      <c r="A187" s="72" t="s">
        <v>338</v>
      </c>
      <c r="B187" s="73" t="s">
        <v>351</v>
      </c>
      <c r="C187" s="73" t="s">
        <v>351</v>
      </c>
      <c r="D187" s="74" t="s">
        <v>673</v>
      </c>
      <c r="E187" s="75" t="s">
        <v>339</v>
      </c>
      <c r="F187" s="106">
        <f t="shared" si="80"/>
        <v>0</v>
      </c>
      <c r="G187" s="96">
        <f t="shared" si="80"/>
        <v>200000</v>
      </c>
      <c r="H187" s="96">
        <f t="shared" si="80"/>
        <v>0</v>
      </c>
      <c r="I187" s="96">
        <f t="shared" si="80"/>
        <v>0</v>
      </c>
      <c r="J187" s="96">
        <f t="shared" si="80"/>
        <v>0</v>
      </c>
      <c r="K187" s="96">
        <f t="shared" si="80"/>
        <v>0</v>
      </c>
      <c r="L187" s="96">
        <f t="shared" si="58"/>
        <v>200000</v>
      </c>
    </row>
    <row r="188" spans="1:12" ht="47.25" customHeight="1" x14ac:dyDescent="0.25">
      <c r="A188" s="72" t="s">
        <v>340</v>
      </c>
      <c r="B188" s="73" t="s">
        <v>351</v>
      </c>
      <c r="C188" s="73" t="s">
        <v>351</v>
      </c>
      <c r="D188" s="74" t="s">
        <v>673</v>
      </c>
      <c r="E188" s="75" t="s">
        <v>341</v>
      </c>
      <c r="F188" s="106">
        <v>0</v>
      </c>
      <c r="G188" s="96">
        <v>200000</v>
      </c>
      <c r="H188" s="96"/>
      <c r="I188" s="96"/>
      <c r="J188" s="96"/>
      <c r="K188" s="96"/>
      <c r="L188" s="96">
        <f t="shared" si="58"/>
        <v>200000</v>
      </c>
    </row>
    <row r="189" spans="1:12" ht="47.25" x14ac:dyDescent="0.25">
      <c r="A189" s="97" t="s">
        <v>413</v>
      </c>
      <c r="B189" s="94" t="s">
        <v>351</v>
      </c>
      <c r="C189" s="94" t="s">
        <v>351</v>
      </c>
      <c r="D189" s="94" t="s">
        <v>674</v>
      </c>
      <c r="E189" s="98" t="s">
        <v>352</v>
      </c>
      <c r="F189" s="96">
        <f t="shared" ref="F189:K190" si="81">F190</f>
        <v>0</v>
      </c>
      <c r="G189" s="96">
        <f t="shared" si="81"/>
        <v>0</v>
      </c>
      <c r="H189" s="96">
        <f t="shared" si="81"/>
        <v>0</v>
      </c>
      <c r="I189" s="96">
        <f t="shared" si="81"/>
        <v>0</v>
      </c>
      <c r="J189" s="96">
        <f t="shared" si="81"/>
        <v>0</v>
      </c>
      <c r="K189" s="96">
        <f t="shared" si="81"/>
        <v>0</v>
      </c>
      <c r="L189" s="96">
        <f t="shared" si="58"/>
        <v>0</v>
      </c>
    </row>
    <row r="190" spans="1:12" ht="47.25" customHeight="1" x14ac:dyDescent="0.25">
      <c r="A190" s="97" t="s">
        <v>391</v>
      </c>
      <c r="B190" s="94" t="s">
        <v>351</v>
      </c>
      <c r="C190" s="94" t="s">
        <v>351</v>
      </c>
      <c r="D190" s="94" t="s">
        <v>674</v>
      </c>
      <c r="E190" s="94" t="s">
        <v>392</v>
      </c>
      <c r="F190" s="96">
        <f t="shared" si="81"/>
        <v>0</v>
      </c>
      <c r="G190" s="96">
        <f t="shared" si="81"/>
        <v>0</v>
      </c>
      <c r="H190" s="96">
        <f t="shared" si="81"/>
        <v>0</v>
      </c>
      <c r="I190" s="96">
        <f t="shared" si="81"/>
        <v>0</v>
      </c>
      <c r="J190" s="96">
        <f t="shared" si="81"/>
        <v>0</v>
      </c>
      <c r="K190" s="96">
        <f t="shared" si="81"/>
        <v>0</v>
      </c>
      <c r="L190" s="96">
        <f t="shared" si="58"/>
        <v>0</v>
      </c>
    </row>
    <row r="191" spans="1:12" ht="15.75" customHeight="1" x14ac:dyDescent="0.25">
      <c r="A191" s="97" t="s">
        <v>393</v>
      </c>
      <c r="B191" s="94" t="s">
        <v>351</v>
      </c>
      <c r="C191" s="94" t="s">
        <v>351</v>
      </c>
      <c r="D191" s="94" t="s">
        <v>674</v>
      </c>
      <c r="E191" s="94" t="s">
        <v>394</v>
      </c>
      <c r="F191" s="96">
        <v>0</v>
      </c>
      <c r="G191" s="96">
        <v>0</v>
      </c>
      <c r="H191" s="96">
        <v>0</v>
      </c>
      <c r="I191" s="96">
        <v>0</v>
      </c>
      <c r="J191" s="96">
        <v>0</v>
      </c>
      <c r="K191" s="96">
        <v>0</v>
      </c>
      <c r="L191" s="96">
        <f t="shared" si="58"/>
        <v>0</v>
      </c>
    </row>
    <row r="192" spans="1:12" ht="15.75" customHeight="1" x14ac:dyDescent="0.25">
      <c r="A192" s="107" t="s">
        <v>269</v>
      </c>
      <c r="B192" s="108" t="s">
        <v>355</v>
      </c>
      <c r="C192" s="108"/>
      <c r="D192" s="108"/>
      <c r="E192" s="108"/>
      <c r="F192" s="96">
        <f t="shared" ref="F192:K195" si="82">F193</f>
        <v>0</v>
      </c>
      <c r="G192" s="96">
        <f t="shared" si="82"/>
        <v>1485666.66</v>
      </c>
      <c r="H192" s="96">
        <f t="shared" si="82"/>
        <v>0</v>
      </c>
      <c r="I192" s="96">
        <f t="shared" si="82"/>
        <v>0</v>
      </c>
      <c r="J192" s="96">
        <f t="shared" si="82"/>
        <v>0</v>
      </c>
      <c r="K192" s="96">
        <f t="shared" si="82"/>
        <v>0</v>
      </c>
      <c r="L192" s="96">
        <f t="shared" si="58"/>
        <v>1485666.66</v>
      </c>
    </row>
    <row r="193" spans="1:12" ht="31.5" customHeight="1" x14ac:dyDescent="0.25">
      <c r="A193" s="107" t="s">
        <v>270</v>
      </c>
      <c r="B193" s="108" t="s">
        <v>355</v>
      </c>
      <c r="C193" s="108" t="s">
        <v>351</v>
      </c>
      <c r="D193" s="108"/>
      <c r="E193" s="108"/>
      <c r="F193" s="96">
        <f t="shared" si="82"/>
        <v>0</v>
      </c>
      <c r="G193" s="96">
        <f t="shared" si="82"/>
        <v>1485666.66</v>
      </c>
      <c r="H193" s="96">
        <f t="shared" si="82"/>
        <v>0</v>
      </c>
      <c r="I193" s="96">
        <f t="shared" si="82"/>
        <v>0</v>
      </c>
      <c r="J193" s="96">
        <f t="shared" si="82"/>
        <v>0</v>
      </c>
      <c r="K193" s="96">
        <f t="shared" si="82"/>
        <v>0</v>
      </c>
      <c r="L193" s="96">
        <f t="shared" si="58"/>
        <v>1485666.66</v>
      </c>
    </row>
    <row r="194" spans="1:12" ht="31.5" customHeight="1" x14ac:dyDescent="0.25">
      <c r="A194" s="97" t="s">
        <v>415</v>
      </c>
      <c r="B194" s="100" t="s">
        <v>355</v>
      </c>
      <c r="C194" s="100" t="s">
        <v>351</v>
      </c>
      <c r="D194" s="100" t="s">
        <v>675</v>
      </c>
      <c r="E194" s="100"/>
      <c r="F194" s="96">
        <f t="shared" si="82"/>
        <v>0</v>
      </c>
      <c r="G194" s="96">
        <f t="shared" si="82"/>
        <v>1485666.66</v>
      </c>
      <c r="H194" s="96">
        <f t="shared" si="82"/>
        <v>0</v>
      </c>
      <c r="I194" s="96">
        <f t="shared" si="82"/>
        <v>0</v>
      </c>
      <c r="J194" s="96">
        <f t="shared" si="82"/>
        <v>0</v>
      </c>
      <c r="K194" s="96">
        <f t="shared" si="82"/>
        <v>0</v>
      </c>
      <c r="L194" s="96">
        <f t="shared" si="58"/>
        <v>1485666.66</v>
      </c>
    </row>
    <row r="195" spans="1:12" ht="47.25" customHeight="1" x14ac:dyDescent="0.25">
      <c r="A195" s="97" t="s">
        <v>391</v>
      </c>
      <c r="B195" s="100" t="s">
        <v>355</v>
      </c>
      <c r="C195" s="100" t="s">
        <v>351</v>
      </c>
      <c r="D195" s="100" t="s">
        <v>675</v>
      </c>
      <c r="E195" s="100" t="s">
        <v>392</v>
      </c>
      <c r="F195" s="96">
        <f t="shared" si="82"/>
        <v>0</v>
      </c>
      <c r="G195" s="96">
        <f t="shared" si="82"/>
        <v>1485666.66</v>
      </c>
      <c r="H195" s="96">
        <f t="shared" si="82"/>
        <v>0</v>
      </c>
      <c r="I195" s="96">
        <f t="shared" si="82"/>
        <v>0</v>
      </c>
      <c r="J195" s="96">
        <f t="shared" si="82"/>
        <v>0</v>
      </c>
      <c r="K195" s="96">
        <f t="shared" si="82"/>
        <v>0</v>
      </c>
      <c r="L195" s="96">
        <f t="shared" si="58"/>
        <v>1485666.66</v>
      </c>
    </row>
    <row r="196" spans="1:12" ht="15.75" customHeight="1" x14ac:dyDescent="0.25">
      <c r="A196" s="97" t="s">
        <v>393</v>
      </c>
      <c r="B196" s="100" t="s">
        <v>355</v>
      </c>
      <c r="C196" s="100" t="s">
        <v>351</v>
      </c>
      <c r="D196" s="100" t="s">
        <v>675</v>
      </c>
      <c r="E196" s="100" t="s">
        <v>394</v>
      </c>
      <c r="F196" s="96">
        <v>0</v>
      </c>
      <c r="G196" s="96">
        <v>1485666.66</v>
      </c>
      <c r="H196" s="96"/>
      <c r="I196" s="96"/>
      <c r="J196" s="96"/>
      <c r="K196" s="96"/>
      <c r="L196" s="96">
        <f t="shared" si="58"/>
        <v>1485666.66</v>
      </c>
    </row>
    <row r="197" spans="1:12" ht="15.75" customHeight="1" x14ac:dyDescent="0.25">
      <c r="A197" s="95" t="s">
        <v>204</v>
      </c>
      <c r="B197" s="94" t="s">
        <v>359</v>
      </c>
      <c r="C197" s="94" t="s">
        <v>352</v>
      </c>
      <c r="D197" s="94" t="s">
        <v>352</v>
      </c>
      <c r="E197" s="94" t="s">
        <v>352</v>
      </c>
      <c r="F197" s="96">
        <f t="shared" ref="F197:K197" si="83">F198+F214+F248+F261+F280</f>
        <v>195565256.16</v>
      </c>
      <c r="G197" s="96">
        <f t="shared" si="83"/>
        <v>1781261.7</v>
      </c>
      <c r="H197" s="96">
        <f t="shared" si="83"/>
        <v>3205393.1799999997</v>
      </c>
      <c r="I197" s="96">
        <f t="shared" si="83"/>
        <v>0</v>
      </c>
      <c r="J197" s="96">
        <f t="shared" si="83"/>
        <v>-1169560.0900000001</v>
      </c>
      <c r="K197" s="96">
        <f t="shared" si="83"/>
        <v>-2813435.5</v>
      </c>
      <c r="L197" s="96">
        <f t="shared" si="58"/>
        <v>196568915.44999999</v>
      </c>
    </row>
    <row r="198" spans="1:12" ht="15.75" customHeight="1" x14ac:dyDescent="0.25">
      <c r="A198" s="95" t="s">
        <v>205</v>
      </c>
      <c r="B198" s="94" t="s">
        <v>359</v>
      </c>
      <c r="C198" s="94" t="s">
        <v>328</v>
      </c>
      <c r="D198" s="94" t="s">
        <v>352</v>
      </c>
      <c r="E198" s="94" t="s">
        <v>352</v>
      </c>
      <c r="F198" s="96">
        <f>F202+F205+F208+F211</f>
        <v>69403437</v>
      </c>
      <c r="G198" s="96">
        <f>G202+G205+G208+G211</f>
        <v>213492</v>
      </c>
      <c r="H198" s="96">
        <f>H202+H205+H208+H211+H199</f>
        <v>-674535.1100000001</v>
      </c>
      <c r="I198" s="96">
        <f>I202+I205+I208+I211+I199</f>
        <v>1500000</v>
      </c>
      <c r="J198" s="96">
        <f>J202+J205+J208+J211+J199</f>
        <v>-505898.48</v>
      </c>
      <c r="K198" s="96">
        <f>K202+K205+K208+K211+K199</f>
        <v>-1000962.15</v>
      </c>
      <c r="L198" s="96">
        <f t="shared" ref="L198:L261" si="84">SUM(F198:K198)</f>
        <v>68935533.25999999</v>
      </c>
    </row>
    <row r="199" spans="1:12" ht="31.5" customHeight="1" x14ac:dyDescent="0.25">
      <c r="A199" s="97" t="s">
        <v>400</v>
      </c>
      <c r="B199" s="94" t="s">
        <v>359</v>
      </c>
      <c r="C199" s="94" t="s">
        <v>328</v>
      </c>
      <c r="D199" s="94" t="s">
        <v>676</v>
      </c>
      <c r="E199" s="98" t="s">
        <v>352</v>
      </c>
      <c r="F199" s="96"/>
      <c r="G199" s="96"/>
      <c r="H199" s="96">
        <f t="shared" ref="H199:K200" si="85">H200</f>
        <v>48639.46</v>
      </c>
      <c r="I199" s="96">
        <f t="shared" si="85"/>
        <v>0</v>
      </c>
      <c r="J199" s="96">
        <f t="shared" si="85"/>
        <v>0</v>
      </c>
      <c r="K199" s="96">
        <f t="shared" si="85"/>
        <v>0</v>
      </c>
      <c r="L199" s="96">
        <f t="shared" si="84"/>
        <v>48639.46</v>
      </c>
    </row>
    <row r="200" spans="1:12" ht="63" customHeight="1" x14ac:dyDescent="0.25">
      <c r="A200" s="97" t="s">
        <v>368</v>
      </c>
      <c r="B200" s="94" t="s">
        <v>359</v>
      </c>
      <c r="C200" s="94" t="s">
        <v>328</v>
      </c>
      <c r="D200" s="94" t="s">
        <v>676</v>
      </c>
      <c r="E200" s="94" t="s">
        <v>369</v>
      </c>
      <c r="F200" s="96"/>
      <c r="G200" s="96"/>
      <c r="H200" s="96">
        <f t="shared" si="85"/>
        <v>48639.46</v>
      </c>
      <c r="I200" s="96">
        <f t="shared" si="85"/>
        <v>0</v>
      </c>
      <c r="J200" s="96">
        <f t="shared" si="85"/>
        <v>0</v>
      </c>
      <c r="K200" s="96">
        <f t="shared" si="85"/>
        <v>0</v>
      </c>
      <c r="L200" s="96">
        <f t="shared" si="84"/>
        <v>48639.46</v>
      </c>
    </row>
    <row r="201" spans="1:12" ht="15.75" customHeight="1" x14ac:dyDescent="0.25">
      <c r="A201" s="97" t="s">
        <v>370</v>
      </c>
      <c r="B201" s="94" t="s">
        <v>359</v>
      </c>
      <c r="C201" s="94" t="s">
        <v>328</v>
      </c>
      <c r="D201" s="94" t="s">
        <v>676</v>
      </c>
      <c r="E201" s="94" t="s">
        <v>371</v>
      </c>
      <c r="F201" s="96"/>
      <c r="G201" s="96"/>
      <c r="H201" s="96">
        <v>48639.46</v>
      </c>
      <c r="I201" s="96"/>
      <c r="J201" s="96"/>
      <c r="K201" s="96"/>
      <c r="L201" s="96">
        <f t="shared" si="84"/>
        <v>48639.46</v>
      </c>
    </row>
    <row r="202" spans="1:12" ht="362.25" customHeight="1" x14ac:dyDescent="0.25">
      <c r="A202" s="97" t="s">
        <v>677</v>
      </c>
      <c r="B202" s="94" t="s">
        <v>359</v>
      </c>
      <c r="C202" s="94" t="s">
        <v>328</v>
      </c>
      <c r="D202" s="94" t="s">
        <v>678</v>
      </c>
      <c r="E202" s="98" t="s">
        <v>352</v>
      </c>
      <c r="F202" s="96">
        <f t="shared" ref="F202:K203" si="86">F203</f>
        <v>51808282</v>
      </c>
      <c r="G202" s="96">
        <f t="shared" si="86"/>
        <v>0</v>
      </c>
      <c r="H202" s="96">
        <f t="shared" si="86"/>
        <v>0</v>
      </c>
      <c r="I202" s="96">
        <f t="shared" si="86"/>
        <v>1500000</v>
      </c>
      <c r="J202" s="96">
        <f t="shared" si="86"/>
        <v>0</v>
      </c>
      <c r="K202" s="96">
        <f t="shared" si="86"/>
        <v>0</v>
      </c>
      <c r="L202" s="96">
        <f t="shared" si="84"/>
        <v>53308282</v>
      </c>
    </row>
    <row r="203" spans="1:12" ht="63" customHeight="1" x14ac:dyDescent="0.25">
      <c r="A203" s="97" t="s">
        <v>368</v>
      </c>
      <c r="B203" s="94" t="s">
        <v>359</v>
      </c>
      <c r="C203" s="94" t="s">
        <v>328</v>
      </c>
      <c r="D203" s="94" t="s">
        <v>678</v>
      </c>
      <c r="E203" s="94" t="s">
        <v>369</v>
      </c>
      <c r="F203" s="96">
        <f t="shared" si="86"/>
        <v>51808282</v>
      </c>
      <c r="G203" s="96">
        <f t="shared" si="86"/>
        <v>0</v>
      </c>
      <c r="H203" s="96">
        <f t="shared" si="86"/>
        <v>0</v>
      </c>
      <c r="I203" s="96">
        <f t="shared" si="86"/>
        <v>1500000</v>
      </c>
      <c r="J203" s="96">
        <f t="shared" si="86"/>
        <v>0</v>
      </c>
      <c r="K203" s="96">
        <f t="shared" si="86"/>
        <v>0</v>
      </c>
      <c r="L203" s="96">
        <f t="shared" si="84"/>
        <v>53308282</v>
      </c>
    </row>
    <row r="204" spans="1:12" ht="15.75" customHeight="1" x14ac:dyDescent="0.25">
      <c r="A204" s="97" t="s">
        <v>370</v>
      </c>
      <c r="B204" s="94" t="s">
        <v>359</v>
      </c>
      <c r="C204" s="94" t="s">
        <v>328</v>
      </c>
      <c r="D204" s="94" t="s">
        <v>678</v>
      </c>
      <c r="E204" s="94" t="s">
        <v>371</v>
      </c>
      <c r="F204" s="96">
        <v>51808282</v>
      </c>
      <c r="G204" s="96">
        <v>0</v>
      </c>
      <c r="H204" s="96">
        <v>0</v>
      </c>
      <c r="I204" s="96">
        <v>1500000</v>
      </c>
      <c r="J204" s="96">
        <v>0</v>
      </c>
      <c r="K204" s="96">
        <v>0</v>
      </c>
      <c r="L204" s="96">
        <f t="shared" si="84"/>
        <v>53308282</v>
      </c>
    </row>
    <row r="205" spans="1:12" ht="31.5" x14ac:dyDescent="0.25">
      <c r="A205" s="97" t="s">
        <v>417</v>
      </c>
      <c r="B205" s="94" t="s">
        <v>359</v>
      </c>
      <c r="C205" s="94" t="s">
        <v>328</v>
      </c>
      <c r="D205" s="94" t="s">
        <v>418</v>
      </c>
      <c r="E205" s="98" t="s">
        <v>352</v>
      </c>
      <c r="F205" s="96">
        <f t="shared" ref="F205:K206" si="87">F206</f>
        <v>11531852</v>
      </c>
      <c r="G205" s="96">
        <f t="shared" si="87"/>
        <v>0</v>
      </c>
      <c r="H205" s="96">
        <f t="shared" si="87"/>
        <v>388709.43</v>
      </c>
      <c r="I205" s="96">
        <f t="shared" si="87"/>
        <v>0</v>
      </c>
      <c r="J205" s="96">
        <f t="shared" si="87"/>
        <v>-245611</v>
      </c>
      <c r="K205" s="96">
        <f t="shared" si="87"/>
        <v>-200000</v>
      </c>
      <c r="L205" s="96">
        <f t="shared" si="84"/>
        <v>11474950.43</v>
      </c>
    </row>
    <row r="206" spans="1:12" ht="63" customHeight="1" x14ac:dyDescent="0.25">
      <c r="A206" s="97" t="s">
        <v>368</v>
      </c>
      <c r="B206" s="94" t="s">
        <v>359</v>
      </c>
      <c r="C206" s="94" t="s">
        <v>328</v>
      </c>
      <c r="D206" s="94" t="s">
        <v>418</v>
      </c>
      <c r="E206" s="94" t="s">
        <v>369</v>
      </c>
      <c r="F206" s="96">
        <f t="shared" si="87"/>
        <v>11531852</v>
      </c>
      <c r="G206" s="96">
        <f t="shared" si="87"/>
        <v>0</v>
      </c>
      <c r="H206" s="96">
        <f t="shared" si="87"/>
        <v>388709.43</v>
      </c>
      <c r="I206" s="96">
        <f t="shared" si="87"/>
        <v>0</v>
      </c>
      <c r="J206" s="96">
        <f t="shared" si="87"/>
        <v>-245611</v>
      </c>
      <c r="K206" s="96">
        <f t="shared" si="87"/>
        <v>-200000</v>
      </c>
      <c r="L206" s="96">
        <f t="shared" si="84"/>
        <v>11474950.43</v>
      </c>
    </row>
    <row r="207" spans="1:12" ht="15.75" customHeight="1" x14ac:dyDescent="0.25">
      <c r="A207" s="97" t="s">
        <v>370</v>
      </c>
      <c r="B207" s="94" t="s">
        <v>359</v>
      </c>
      <c r="C207" s="94" t="s">
        <v>328</v>
      </c>
      <c r="D207" s="94" t="s">
        <v>418</v>
      </c>
      <c r="E207" s="94" t="s">
        <v>371</v>
      </c>
      <c r="F207" s="96">
        <v>11531852</v>
      </c>
      <c r="G207" s="96">
        <v>0</v>
      </c>
      <c r="H207" s="96">
        <f>-48639.46+437348.89</f>
        <v>388709.43</v>
      </c>
      <c r="I207" s="96"/>
      <c r="J207" s="96">
        <v>-245611</v>
      </c>
      <c r="K207" s="96">
        <v>-200000</v>
      </c>
      <c r="L207" s="96">
        <f t="shared" si="84"/>
        <v>11474950.43</v>
      </c>
    </row>
    <row r="208" spans="1:12" ht="31.5" customHeight="1" x14ac:dyDescent="0.25">
      <c r="A208" s="97" t="s">
        <v>419</v>
      </c>
      <c r="B208" s="94" t="s">
        <v>359</v>
      </c>
      <c r="C208" s="94" t="s">
        <v>328</v>
      </c>
      <c r="D208" s="94" t="s">
        <v>420</v>
      </c>
      <c r="E208" s="98" t="s">
        <v>352</v>
      </c>
      <c r="F208" s="96">
        <f t="shared" ref="F208:K209" si="88">F209</f>
        <v>3888303</v>
      </c>
      <c r="G208" s="96">
        <f t="shared" si="88"/>
        <v>0</v>
      </c>
      <c r="H208" s="96">
        <f t="shared" si="88"/>
        <v>-1111884</v>
      </c>
      <c r="I208" s="96">
        <f t="shared" si="88"/>
        <v>0</v>
      </c>
      <c r="J208" s="96">
        <f t="shared" si="88"/>
        <v>-200000</v>
      </c>
      <c r="K208" s="96">
        <f t="shared" si="88"/>
        <v>0</v>
      </c>
      <c r="L208" s="96">
        <f t="shared" si="84"/>
        <v>2576419</v>
      </c>
    </row>
    <row r="209" spans="1:12" ht="63" customHeight="1" x14ac:dyDescent="0.25">
      <c r="A209" s="97" t="s">
        <v>368</v>
      </c>
      <c r="B209" s="94" t="s">
        <v>359</v>
      </c>
      <c r="C209" s="94" t="s">
        <v>328</v>
      </c>
      <c r="D209" s="94" t="s">
        <v>420</v>
      </c>
      <c r="E209" s="94" t="s">
        <v>369</v>
      </c>
      <c r="F209" s="96">
        <f t="shared" si="88"/>
        <v>3888303</v>
      </c>
      <c r="G209" s="96">
        <f t="shared" si="88"/>
        <v>0</v>
      </c>
      <c r="H209" s="96">
        <f t="shared" si="88"/>
        <v>-1111884</v>
      </c>
      <c r="I209" s="96">
        <f t="shared" si="88"/>
        <v>0</v>
      </c>
      <c r="J209" s="96">
        <f t="shared" si="88"/>
        <v>-200000</v>
      </c>
      <c r="K209" s="96">
        <f t="shared" si="88"/>
        <v>0</v>
      </c>
      <c r="L209" s="96">
        <f t="shared" si="84"/>
        <v>2576419</v>
      </c>
    </row>
    <row r="210" spans="1:12" ht="15.75" customHeight="1" x14ac:dyDescent="0.25">
      <c r="A210" s="97" t="s">
        <v>370</v>
      </c>
      <c r="B210" s="94" t="s">
        <v>359</v>
      </c>
      <c r="C210" s="94" t="s">
        <v>328</v>
      </c>
      <c r="D210" s="94" t="s">
        <v>420</v>
      </c>
      <c r="E210" s="94" t="s">
        <v>371</v>
      </c>
      <c r="F210" s="96">
        <v>3888303</v>
      </c>
      <c r="G210" s="96">
        <v>0</v>
      </c>
      <c r="H210" s="96">
        <v>-1111884</v>
      </c>
      <c r="I210" s="96"/>
      <c r="J210" s="96">
        <v>-200000</v>
      </c>
      <c r="K210" s="96"/>
      <c r="L210" s="96">
        <f t="shared" si="84"/>
        <v>2576419</v>
      </c>
    </row>
    <row r="211" spans="1:12" ht="47.25" customHeight="1" x14ac:dyDescent="0.25">
      <c r="A211" s="97" t="s">
        <v>679</v>
      </c>
      <c r="B211" s="94" t="s">
        <v>359</v>
      </c>
      <c r="C211" s="94" t="s">
        <v>328</v>
      </c>
      <c r="D211" s="94" t="s">
        <v>680</v>
      </c>
      <c r="E211" s="98" t="s">
        <v>352</v>
      </c>
      <c r="F211" s="96">
        <f t="shared" ref="F211:K212" si="89">F212</f>
        <v>2175000</v>
      </c>
      <c r="G211" s="96">
        <f t="shared" si="89"/>
        <v>213492</v>
      </c>
      <c r="H211" s="96">
        <f t="shared" si="89"/>
        <v>0</v>
      </c>
      <c r="I211" s="96">
        <f t="shared" si="89"/>
        <v>0</v>
      </c>
      <c r="J211" s="96">
        <f t="shared" si="89"/>
        <v>-60287.48</v>
      </c>
      <c r="K211" s="96">
        <f t="shared" si="89"/>
        <v>-800962.15</v>
      </c>
      <c r="L211" s="96">
        <f t="shared" si="84"/>
        <v>1527242.37</v>
      </c>
    </row>
    <row r="212" spans="1:12" ht="63" customHeight="1" x14ac:dyDescent="0.25">
      <c r="A212" s="97" t="s">
        <v>368</v>
      </c>
      <c r="B212" s="94" t="s">
        <v>359</v>
      </c>
      <c r="C212" s="94" t="s">
        <v>328</v>
      </c>
      <c r="D212" s="94" t="s">
        <v>680</v>
      </c>
      <c r="E212" s="94" t="s">
        <v>369</v>
      </c>
      <c r="F212" s="96">
        <f t="shared" si="89"/>
        <v>2175000</v>
      </c>
      <c r="G212" s="96">
        <f t="shared" si="89"/>
        <v>213492</v>
      </c>
      <c r="H212" s="96">
        <f t="shared" si="89"/>
        <v>0</v>
      </c>
      <c r="I212" s="96">
        <f t="shared" si="89"/>
        <v>0</v>
      </c>
      <c r="J212" s="96">
        <f t="shared" si="89"/>
        <v>-60287.48</v>
      </c>
      <c r="K212" s="96">
        <f t="shared" si="89"/>
        <v>-800962.15</v>
      </c>
      <c r="L212" s="96">
        <f t="shared" si="84"/>
        <v>1527242.37</v>
      </c>
    </row>
    <row r="213" spans="1:12" ht="15.75" customHeight="1" x14ac:dyDescent="0.25">
      <c r="A213" s="97" t="s">
        <v>370</v>
      </c>
      <c r="B213" s="94" t="s">
        <v>359</v>
      </c>
      <c r="C213" s="94" t="s">
        <v>328</v>
      </c>
      <c r="D213" s="94" t="s">
        <v>680</v>
      </c>
      <c r="E213" s="94" t="s">
        <v>371</v>
      </c>
      <c r="F213" s="96">
        <v>2175000</v>
      </c>
      <c r="G213" s="96">
        <v>213492</v>
      </c>
      <c r="H213" s="96"/>
      <c r="I213" s="96"/>
      <c r="J213" s="96">
        <v>-60287.48</v>
      </c>
      <c r="K213" s="96">
        <v>-800962.15</v>
      </c>
      <c r="L213" s="96">
        <f t="shared" si="84"/>
        <v>1527242.37</v>
      </c>
    </row>
    <row r="214" spans="1:12" ht="15.75" customHeight="1" x14ac:dyDescent="0.25">
      <c r="A214" s="95" t="s">
        <v>206</v>
      </c>
      <c r="B214" s="94" t="s">
        <v>359</v>
      </c>
      <c r="C214" s="94" t="s">
        <v>329</v>
      </c>
      <c r="D214" s="94" t="s">
        <v>352</v>
      </c>
      <c r="E214" s="94" t="s">
        <v>352</v>
      </c>
      <c r="F214" s="96">
        <f>F215+F221+F224+F233+F236+F245+F230+F239+F242</f>
        <v>80401115.159999996</v>
      </c>
      <c r="G214" s="96">
        <f>G215+G221+G224+G233+G236+G245+G230+G239+G242</f>
        <v>1209934.52</v>
      </c>
      <c r="H214" s="96">
        <f>H215+H221+H224+H233+H236+H245+H230+H239+H242+H218+H227</f>
        <v>4241983.62</v>
      </c>
      <c r="I214" s="96">
        <f>I215+I221+I224+I233+I236+I245+I230+I239+I242+I218+I227</f>
        <v>-1500000</v>
      </c>
      <c r="J214" s="96">
        <f>J215+J221+J224+J233+J236+J245+J230+J239+J242+J218+J227</f>
        <v>-619085.6100000001</v>
      </c>
      <c r="K214" s="96">
        <f>K215+K221+K224+K233+K236+K245+K230+K239+K242+K218+K227</f>
        <v>-1518393.22</v>
      </c>
      <c r="L214" s="96">
        <f t="shared" si="84"/>
        <v>82215554.469999999</v>
      </c>
    </row>
    <row r="215" spans="1:12" ht="141.75" customHeight="1" x14ac:dyDescent="0.25">
      <c r="A215" s="97" t="s">
        <v>681</v>
      </c>
      <c r="B215" s="94" t="s">
        <v>359</v>
      </c>
      <c r="C215" s="94" t="s">
        <v>329</v>
      </c>
      <c r="D215" s="94" t="s">
        <v>682</v>
      </c>
      <c r="E215" s="98" t="s">
        <v>352</v>
      </c>
      <c r="F215" s="96">
        <f t="shared" ref="F215:K216" si="90">F216</f>
        <v>59468339</v>
      </c>
      <c r="G215" s="96">
        <f t="shared" si="90"/>
        <v>0</v>
      </c>
      <c r="H215" s="96">
        <f t="shared" si="90"/>
        <v>0</v>
      </c>
      <c r="I215" s="96">
        <f t="shared" si="90"/>
        <v>-1500000</v>
      </c>
      <c r="J215" s="96">
        <f t="shared" si="90"/>
        <v>0</v>
      </c>
      <c r="K215" s="96">
        <f t="shared" si="90"/>
        <v>0</v>
      </c>
      <c r="L215" s="96">
        <f t="shared" si="84"/>
        <v>57968339</v>
      </c>
    </row>
    <row r="216" spans="1:12" ht="63" customHeight="1" x14ac:dyDescent="0.25">
      <c r="A216" s="97" t="s">
        <v>368</v>
      </c>
      <c r="B216" s="94" t="s">
        <v>359</v>
      </c>
      <c r="C216" s="94" t="s">
        <v>329</v>
      </c>
      <c r="D216" s="94" t="s">
        <v>682</v>
      </c>
      <c r="E216" s="94" t="s">
        <v>369</v>
      </c>
      <c r="F216" s="96">
        <f t="shared" si="90"/>
        <v>59468339</v>
      </c>
      <c r="G216" s="96">
        <f t="shared" si="90"/>
        <v>0</v>
      </c>
      <c r="H216" s="96">
        <f t="shared" si="90"/>
        <v>0</v>
      </c>
      <c r="I216" s="96">
        <f t="shared" si="90"/>
        <v>-1500000</v>
      </c>
      <c r="J216" s="96">
        <f t="shared" si="90"/>
        <v>0</v>
      </c>
      <c r="K216" s="96">
        <f t="shared" si="90"/>
        <v>0</v>
      </c>
      <c r="L216" s="96">
        <f t="shared" si="84"/>
        <v>57968339</v>
      </c>
    </row>
    <row r="217" spans="1:12" ht="15.75" customHeight="1" x14ac:dyDescent="0.25">
      <c r="A217" s="97" t="s">
        <v>370</v>
      </c>
      <c r="B217" s="94" t="s">
        <v>359</v>
      </c>
      <c r="C217" s="94" t="s">
        <v>329</v>
      </c>
      <c r="D217" s="94" t="s">
        <v>682</v>
      </c>
      <c r="E217" s="94" t="s">
        <v>371</v>
      </c>
      <c r="F217" s="96">
        <v>59468339</v>
      </c>
      <c r="G217" s="96">
        <v>0</v>
      </c>
      <c r="H217" s="96">
        <v>0</v>
      </c>
      <c r="I217" s="96">
        <v>-1500000</v>
      </c>
      <c r="J217" s="96">
        <v>0</v>
      </c>
      <c r="K217" s="96">
        <v>0</v>
      </c>
      <c r="L217" s="96">
        <f t="shared" si="84"/>
        <v>57968339</v>
      </c>
    </row>
    <row r="218" spans="1:12" ht="94.5" customHeight="1" x14ac:dyDescent="0.25">
      <c r="A218" s="97" t="s">
        <v>683</v>
      </c>
      <c r="B218" s="94" t="s">
        <v>359</v>
      </c>
      <c r="C218" s="94" t="s">
        <v>329</v>
      </c>
      <c r="D218" s="94" t="s">
        <v>684</v>
      </c>
      <c r="E218" s="98" t="s">
        <v>352</v>
      </c>
      <c r="F218" s="96"/>
      <c r="G218" s="96"/>
      <c r="H218" s="96">
        <f t="shared" ref="H218:K219" si="91">H219</f>
        <v>1770720</v>
      </c>
      <c r="I218" s="96">
        <f t="shared" si="91"/>
        <v>0</v>
      </c>
      <c r="J218" s="96">
        <f t="shared" si="91"/>
        <v>260400</v>
      </c>
      <c r="K218" s="96">
        <f t="shared" si="91"/>
        <v>0</v>
      </c>
      <c r="L218" s="96">
        <f t="shared" si="84"/>
        <v>2031120</v>
      </c>
    </row>
    <row r="219" spans="1:12" ht="63" customHeight="1" x14ac:dyDescent="0.25">
      <c r="A219" s="97" t="s">
        <v>368</v>
      </c>
      <c r="B219" s="94" t="s">
        <v>359</v>
      </c>
      <c r="C219" s="94" t="s">
        <v>329</v>
      </c>
      <c r="D219" s="94" t="s">
        <v>684</v>
      </c>
      <c r="E219" s="94" t="s">
        <v>369</v>
      </c>
      <c r="F219" s="96"/>
      <c r="G219" s="96"/>
      <c r="H219" s="96">
        <f t="shared" si="91"/>
        <v>1770720</v>
      </c>
      <c r="I219" s="96">
        <f t="shared" si="91"/>
        <v>0</v>
      </c>
      <c r="J219" s="96">
        <f t="shared" si="91"/>
        <v>260400</v>
      </c>
      <c r="K219" s="96">
        <f t="shared" si="91"/>
        <v>0</v>
      </c>
      <c r="L219" s="96">
        <f t="shared" si="84"/>
        <v>2031120</v>
      </c>
    </row>
    <row r="220" spans="1:12" ht="15.75" customHeight="1" x14ac:dyDescent="0.25">
      <c r="A220" s="97" t="s">
        <v>370</v>
      </c>
      <c r="B220" s="94" t="s">
        <v>359</v>
      </c>
      <c r="C220" s="94" t="s">
        <v>329</v>
      </c>
      <c r="D220" s="94" t="s">
        <v>684</v>
      </c>
      <c r="E220" s="94" t="s">
        <v>371</v>
      </c>
      <c r="F220" s="96"/>
      <c r="G220" s="96"/>
      <c r="H220" s="96">
        <v>1770720</v>
      </c>
      <c r="I220" s="96"/>
      <c r="J220" s="96">
        <v>260400</v>
      </c>
      <c r="K220" s="96"/>
      <c r="L220" s="96">
        <f t="shared" si="84"/>
        <v>2031120</v>
      </c>
    </row>
    <row r="221" spans="1:12" ht="15.75" customHeight="1" x14ac:dyDescent="0.25">
      <c r="A221" s="97" t="s">
        <v>422</v>
      </c>
      <c r="B221" s="94" t="s">
        <v>359</v>
      </c>
      <c r="C221" s="94" t="s">
        <v>329</v>
      </c>
      <c r="D221" s="94" t="s">
        <v>423</v>
      </c>
      <c r="E221" s="98" t="s">
        <v>352</v>
      </c>
      <c r="F221" s="96">
        <f t="shared" ref="F221:K222" si="92">F222</f>
        <v>14239523.050000001</v>
      </c>
      <c r="G221" s="96">
        <f t="shared" si="92"/>
        <v>1000000</v>
      </c>
      <c r="H221" s="96">
        <f t="shared" si="92"/>
        <v>-250005.57</v>
      </c>
      <c r="I221" s="96">
        <f t="shared" si="92"/>
        <v>0</v>
      </c>
      <c r="J221" s="96">
        <f t="shared" si="92"/>
        <v>-528370</v>
      </c>
      <c r="K221" s="96">
        <f t="shared" si="92"/>
        <v>-175000</v>
      </c>
      <c r="L221" s="96">
        <f t="shared" si="84"/>
        <v>14286147.48</v>
      </c>
    </row>
    <row r="222" spans="1:12" ht="63" customHeight="1" x14ac:dyDescent="0.25">
      <c r="A222" s="97" t="s">
        <v>368</v>
      </c>
      <c r="B222" s="94" t="s">
        <v>359</v>
      </c>
      <c r="C222" s="94" t="s">
        <v>329</v>
      </c>
      <c r="D222" s="94" t="s">
        <v>423</v>
      </c>
      <c r="E222" s="94" t="s">
        <v>369</v>
      </c>
      <c r="F222" s="96">
        <f t="shared" si="92"/>
        <v>14239523.050000001</v>
      </c>
      <c r="G222" s="96">
        <f t="shared" si="92"/>
        <v>1000000</v>
      </c>
      <c r="H222" s="96">
        <f t="shared" si="92"/>
        <v>-250005.57</v>
      </c>
      <c r="I222" s="96">
        <f t="shared" si="92"/>
        <v>0</v>
      </c>
      <c r="J222" s="96">
        <f t="shared" si="92"/>
        <v>-528370</v>
      </c>
      <c r="K222" s="96">
        <f t="shared" si="92"/>
        <v>-175000</v>
      </c>
      <c r="L222" s="96">
        <f t="shared" si="84"/>
        <v>14286147.48</v>
      </c>
    </row>
    <row r="223" spans="1:12" ht="15.75" customHeight="1" x14ac:dyDescent="0.25">
      <c r="A223" s="97" t="s">
        <v>370</v>
      </c>
      <c r="B223" s="94" t="s">
        <v>359</v>
      </c>
      <c r="C223" s="94" t="s">
        <v>329</v>
      </c>
      <c r="D223" s="94" t="s">
        <v>423</v>
      </c>
      <c r="E223" s="94" t="s">
        <v>371</v>
      </c>
      <c r="F223" s="96">
        <v>14239523.050000001</v>
      </c>
      <c r="G223" s="96">
        <v>1000000</v>
      </c>
      <c r="H223" s="96">
        <v>-250005.57</v>
      </c>
      <c r="I223" s="96"/>
      <c r="J223" s="96">
        <v>-528370</v>
      </c>
      <c r="K223" s="96">
        <v>-175000</v>
      </c>
      <c r="L223" s="96">
        <f t="shared" si="84"/>
        <v>14286147.48</v>
      </c>
    </row>
    <row r="224" spans="1:12" ht="31.5" customHeight="1" x14ac:dyDescent="0.25">
      <c r="A224" s="97" t="s">
        <v>419</v>
      </c>
      <c r="B224" s="94" t="s">
        <v>359</v>
      </c>
      <c r="C224" s="94" t="s">
        <v>329</v>
      </c>
      <c r="D224" s="94" t="s">
        <v>420</v>
      </c>
      <c r="E224" s="98" t="s">
        <v>352</v>
      </c>
      <c r="F224" s="96">
        <f t="shared" ref="F224:K225" si="93">F225</f>
        <v>2339403</v>
      </c>
      <c r="G224" s="96">
        <f t="shared" si="93"/>
        <v>0</v>
      </c>
      <c r="H224" s="96">
        <f t="shared" si="93"/>
        <v>-312353.65999999997</v>
      </c>
      <c r="I224" s="96">
        <f t="shared" si="93"/>
        <v>0</v>
      </c>
      <c r="J224" s="96">
        <f t="shared" si="93"/>
        <v>-250000</v>
      </c>
      <c r="K224" s="96">
        <f t="shared" si="93"/>
        <v>0</v>
      </c>
      <c r="L224" s="96">
        <f t="shared" si="84"/>
        <v>1777049.34</v>
      </c>
    </row>
    <row r="225" spans="1:12" ht="63" customHeight="1" x14ac:dyDescent="0.25">
      <c r="A225" s="97" t="s">
        <v>368</v>
      </c>
      <c r="B225" s="94" t="s">
        <v>359</v>
      </c>
      <c r="C225" s="94" t="s">
        <v>329</v>
      </c>
      <c r="D225" s="94" t="s">
        <v>420</v>
      </c>
      <c r="E225" s="94" t="s">
        <v>369</v>
      </c>
      <c r="F225" s="96">
        <f t="shared" si="93"/>
        <v>2339403</v>
      </c>
      <c r="G225" s="96">
        <f t="shared" si="93"/>
        <v>0</v>
      </c>
      <c r="H225" s="96">
        <f t="shared" si="93"/>
        <v>-312353.65999999997</v>
      </c>
      <c r="I225" s="96">
        <f t="shared" si="93"/>
        <v>0</v>
      </c>
      <c r="J225" s="96">
        <f t="shared" si="93"/>
        <v>-250000</v>
      </c>
      <c r="K225" s="96">
        <f t="shared" si="93"/>
        <v>0</v>
      </c>
      <c r="L225" s="96">
        <f t="shared" si="84"/>
        <v>1777049.34</v>
      </c>
    </row>
    <row r="226" spans="1:12" ht="15.75" customHeight="1" x14ac:dyDescent="0.25">
      <c r="A226" s="97" t="s">
        <v>370</v>
      </c>
      <c r="B226" s="94" t="s">
        <v>359</v>
      </c>
      <c r="C226" s="94" t="s">
        <v>329</v>
      </c>
      <c r="D226" s="94" t="s">
        <v>420</v>
      </c>
      <c r="E226" s="94" t="s">
        <v>371</v>
      </c>
      <c r="F226" s="96">
        <v>2339403</v>
      </c>
      <c r="G226" s="96">
        <v>0</v>
      </c>
      <c r="H226" s="96">
        <v>-312353.65999999997</v>
      </c>
      <c r="I226" s="96"/>
      <c r="J226" s="96">
        <v>-250000</v>
      </c>
      <c r="K226" s="96"/>
      <c r="L226" s="96">
        <f t="shared" si="84"/>
        <v>1777049.34</v>
      </c>
    </row>
    <row r="227" spans="1:12" ht="78.75" customHeight="1" x14ac:dyDescent="0.25">
      <c r="A227" s="97" t="s">
        <v>685</v>
      </c>
      <c r="B227" s="94" t="s">
        <v>359</v>
      </c>
      <c r="C227" s="94" t="s">
        <v>329</v>
      </c>
      <c r="D227" s="94" t="s">
        <v>686</v>
      </c>
      <c r="E227" s="94"/>
      <c r="F227" s="96"/>
      <c r="G227" s="96"/>
      <c r="H227" s="96">
        <f t="shared" ref="H227:K228" si="94">H228</f>
        <v>3033623.66</v>
      </c>
      <c r="I227" s="96">
        <f t="shared" si="94"/>
        <v>0</v>
      </c>
      <c r="J227" s="96">
        <f t="shared" si="94"/>
        <v>0</v>
      </c>
      <c r="K227" s="96">
        <f t="shared" si="94"/>
        <v>0</v>
      </c>
      <c r="L227" s="96">
        <f t="shared" si="84"/>
        <v>3033623.66</v>
      </c>
    </row>
    <row r="228" spans="1:12" ht="63" customHeight="1" x14ac:dyDescent="0.25">
      <c r="A228" s="97" t="s">
        <v>368</v>
      </c>
      <c r="B228" s="94" t="s">
        <v>359</v>
      </c>
      <c r="C228" s="94" t="s">
        <v>329</v>
      </c>
      <c r="D228" s="94" t="s">
        <v>686</v>
      </c>
      <c r="E228" s="94">
        <v>600</v>
      </c>
      <c r="F228" s="96"/>
      <c r="G228" s="96"/>
      <c r="H228" s="96">
        <f t="shared" si="94"/>
        <v>3033623.66</v>
      </c>
      <c r="I228" s="96">
        <f t="shared" si="94"/>
        <v>0</v>
      </c>
      <c r="J228" s="96">
        <f t="shared" si="94"/>
        <v>0</v>
      </c>
      <c r="K228" s="96">
        <f t="shared" si="94"/>
        <v>0</v>
      </c>
      <c r="L228" s="96">
        <f t="shared" si="84"/>
        <v>3033623.66</v>
      </c>
    </row>
    <row r="229" spans="1:12" ht="15.75" customHeight="1" x14ac:dyDescent="0.25">
      <c r="A229" s="97" t="s">
        <v>370</v>
      </c>
      <c r="B229" s="94" t="s">
        <v>359</v>
      </c>
      <c r="C229" s="94" t="s">
        <v>329</v>
      </c>
      <c r="D229" s="94" t="s">
        <v>686</v>
      </c>
      <c r="E229" s="94">
        <v>610</v>
      </c>
      <c r="F229" s="96"/>
      <c r="G229" s="96"/>
      <c r="H229" s="96">
        <v>3033623.66</v>
      </c>
      <c r="I229" s="96"/>
      <c r="J229" s="96"/>
      <c r="K229" s="96"/>
      <c r="L229" s="96">
        <f t="shared" si="84"/>
        <v>3033623.66</v>
      </c>
    </row>
    <row r="230" spans="1:12" ht="31.5" customHeight="1" x14ac:dyDescent="0.25">
      <c r="A230" s="97" t="s">
        <v>416</v>
      </c>
      <c r="B230" s="94" t="s">
        <v>359</v>
      </c>
      <c r="C230" s="94" t="s">
        <v>329</v>
      </c>
      <c r="D230" s="94" t="s">
        <v>421</v>
      </c>
      <c r="E230" s="94"/>
      <c r="F230" s="96">
        <f t="shared" ref="F230:K231" si="95">F231</f>
        <v>0</v>
      </c>
      <c r="G230" s="96">
        <f t="shared" si="95"/>
        <v>184000</v>
      </c>
      <c r="H230" s="96">
        <f t="shared" si="95"/>
        <v>0</v>
      </c>
      <c r="I230" s="96">
        <f t="shared" si="95"/>
        <v>0</v>
      </c>
      <c r="J230" s="96">
        <f t="shared" si="95"/>
        <v>0</v>
      </c>
      <c r="K230" s="96">
        <f t="shared" si="95"/>
        <v>0</v>
      </c>
      <c r="L230" s="96">
        <f t="shared" si="84"/>
        <v>184000</v>
      </c>
    </row>
    <row r="231" spans="1:12" ht="63" customHeight="1" x14ac:dyDescent="0.25">
      <c r="A231" s="97" t="s">
        <v>368</v>
      </c>
      <c r="B231" s="94" t="s">
        <v>359</v>
      </c>
      <c r="C231" s="94" t="s">
        <v>329</v>
      </c>
      <c r="D231" s="94" t="s">
        <v>421</v>
      </c>
      <c r="E231" s="94">
        <v>600</v>
      </c>
      <c r="F231" s="96">
        <f t="shared" si="95"/>
        <v>0</v>
      </c>
      <c r="G231" s="96">
        <f t="shared" si="95"/>
        <v>184000</v>
      </c>
      <c r="H231" s="96">
        <f t="shared" si="95"/>
        <v>0</v>
      </c>
      <c r="I231" s="96">
        <f t="shared" si="95"/>
        <v>0</v>
      </c>
      <c r="J231" s="96">
        <f t="shared" si="95"/>
        <v>0</v>
      </c>
      <c r="K231" s="96">
        <f t="shared" si="95"/>
        <v>0</v>
      </c>
      <c r="L231" s="96">
        <f t="shared" si="84"/>
        <v>184000</v>
      </c>
    </row>
    <row r="232" spans="1:12" ht="15.75" customHeight="1" x14ac:dyDescent="0.25">
      <c r="A232" s="97" t="s">
        <v>370</v>
      </c>
      <c r="B232" s="94" t="s">
        <v>359</v>
      </c>
      <c r="C232" s="94" t="s">
        <v>329</v>
      </c>
      <c r="D232" s="94" t="s">
        <v>421</v>
      </c>
      <c r="E232" s="94">
        <v>610</v>
      </c>
      <c r="F232" s="96">
        <v>0</v>
      </c>
      <c r="G232" s="96">
        <v>184000</v>
      </c>
      <c r="H232" s="96"/>
      <c r="I232" s="96"/>
      <c r="J232" s="96"/>
      <c r="K232" s="96"/>
      <c r="L232" s="96">
        <f t="shared" si="84"/>
        <v>184000</v>
      </c>
    </row>
    <row r="233" spans="1:12" ht="47.25" customHeight="1" x14ac:dyDescent="0.25">
      <c r="A233" s="97" t="s">
        <v>424</v>
      </c>
      <c r="B233" s="94" t="s">
        <v>359</v>
      </c>
      <c r="C233" s="94" t="s">
        <v>329</v>
      </c>
      <c r="D233" s="94" t="s">
        <v>425</v>
      </c>
      <c r="E233" s="98" t="s">
        <v>352</v>
      </c>
      <c r="F233" s="96">
        <f t="shared" ref="F233:K234" si="96">F234</f>
        <v>1800000</v>
      </c>
      <c r="G233" s="96">
        <f t="shared" si="96"/>
        <v>0</v>
      </c>
      <c r="H233" s="96">
        <f t="shared" si="96"/>
        <v>0</v>
      </c>
      <c r="I233" s="96">
        <f t="shared" si="96"/>
        <v>0</v>
      </c>
      <c r="J233" s="96">
        <f t="shared" si="96"/>
        <v>-56469.67</v>
      </c>
      <c r="K233" s="96">
        <f t="shared" si="96"/>
        <v>-750240</v>
      </c>
      <c r="L233" s="96">
        <f t="shared" si="84"/>
        <v>993290.33000000007</v>
      </c>
    </row>
    <row r="234" spans="1:12" ht="63" customHeight="1" x14ac:dyDescent="0.25">
      <c r="A234" s="97" t="s">
        <v>368</v>
      </c>
      <c r="B234" s="94" t="s">
        <v>359</v>
      </c>
      <c r="C234" s="94" t="s">
        <v>329</v>
      </c>
      <c r="D234" s="94" t="s">
        <v>425</v>
      </c>
      <c r="E234" s="94" t="s">
        <v>369</v>
      </c>
      <c r="F234" s="96">
        <f t="shared" si="96"/>
        <v>1800000</v>
      </c>
      <c r="G234" s="96">
        <f t="shared" si="96"/>
        <v>0</v>
      </c>
      <c r="H234" s="96">
        <f t="shared" si="96"/>
        <v>0</v>
      </c>
      <c r="I234" s="96">
        <f t="shared" si="96"/>
        <v>0</v>
      </c>
      <c r="J234" s="96">
        <f t="shared" si="96"/>
        <v>-56469.67</v>
      </c>
      <c r="K234" s="96">
        <f t="shared" si="96"/>
        <v>-750240</v>
      </c>
      <c r="L234" s="96">
        <f t="shared" si="84"/>
        <v>993290.33000000007</v>
      </c>
    </row>
    <row r="235" spans="1:12" ht="15.75" customHeight="1" x14ac:dyDescent="0.25">
      <c r="A235" s="97" t="s">
        <v>370</v>
      </c>
      <c r="B235" s="94" t="s">
        <v>359</v>
      </c>
      <c r="C235" s="94" t="s">
        <v>329</v>
      </c>
      <c r="D235" s="94" t="s">
        <v>425</v>
      </c>
      <c r="E235" s="94" t="s">
        <v>371</v>
      </c>
      <c r="F235" s="96">
        <v>1800000</v>
      </c>
      <c r="G235" s="96">
        <v>0</v>
      </c>
      <c r="H235" s="96">
        <v>0</v>
      </c>
      <c r="I235" s="96">
        <v>0</v>
      </c>
      <c r="J235" s="96">
        <v>-56469.67</v>
      </c>
      <c r="K235" s="96">
        <v>-750240</v>
      </c>
      <c r="L235" s="96">
        <f t="shared" si="84"/>
        <v>993290.33000000007</v>
      </c>
    </row>
    <row r="236" spans="1:12" ht="47.25" customHeight="1" x14ac:dyDescent="0.25">
      <c r="A236" s="97" t="s">
        <v>679</v>
      </c>
      <c r="B236" s="94" t="s">
        <v>359</v>
      </c>
      <c r="C236" s="94" t="s">
        <v>329</v>
      </c>
      <c r="D236" s="94" t="s">
        <v>680</v>
      </c>
      <c r="E236" s="98" t="s">
        <v>352</v>
      </c>
      <c r="F236" s="96">
        <f t="shared" ref="F236:K237" si="97">F237</f>
        <v>2008430.11</v>
      </c>
      <c r="G236" s="96">
        <f t="shared" si="97"/>
        <v>-213492</v>
      </c>
      <c r="H236" s="96">
        <f t="shared" si="97"/>
        <v>0</v>
      </c>
      <c r="I236" s="96">
        <f t="shared" si="97"/>
        <v>0</v>
      </c>
      <c r="J236" s="96">
        <f t="shared" si="97"/>
        <v>-44645.94</v>
      </c>
      <c r="K236" s="96">
        <f t="shared" si="97"/>
        <v>-593153.22</v>
      </c>
      <c r="L236" s="96">
        <f t="shared" si="84"/>
        <v>1157138.9500000002</v>
      </c>
    </row>
    <row r="237" spans="1:12" ht="63" customHeight="1" x14ac:dyDescent="0.25">
      <c r="A237" s="97" t="s">
        <v>368</v>
      </c>
      <c r="B237" s="94" t="s">
        <v>359</v>
      </c>
      <c r="C237" s="94" t="s">
        <v>329</v>
      </c>
      <c r="D237" s="94" t="s">
        <v>680</v>
      </c>
      <c r="E237" s="94" t="s">
        <v>369</v>
      </c>
      <c r="F237" s="96">
        <f t="shared" si="97"/>
        <v>2008430.11</v>
      </c>
      <c r="G237" s="96">
        <f t="shared" si="97"/>
        <v>-213492</v>
      </c>
      <c r="H237" s="96">
        <f t="shared" si="97"/>
        <v>0</v>
      </c>
      <c r="I237" s="96">
        <f t="shared" si="97"/>
        <v>0</v>
      </c>
      <c r="J237" s="96">
        <f t="shared" si="97"/>
        <v>-44645.94</v>
      </c>
      <c r="K237" s="96">
        <f t="shared" si="97"/>
        <v>-593153.22</v>
      </c>
      <c r="L237" s="96">
        <f t="shared" si="84"/>
        <v>1157138.9500000002</v>
      </c>
    </row>
    <row r="238" spans="1:12" ht="15.75" customHeight="1" x14ac:dyDescent="0.25">
      <c r="A238" s="97" t="s">
        <v>370</v>
      </c>
      <c r="B238" s="94" t="s">
        <v>359</v>
      </c>
      <c r="C238" s="94" t="s">
        <v>329</v>
      </c>
      <c r="D238" s="94" t="s">
        <v>680</v>
      </c>
      <c r="E238" s="94" t="s">
        <v>371</v>
      </c>
      <c r="F238" s="96">
        <v>2008430.11</v>
      </c>
      <c r="G238" s="96">
        <v>-213492</v>
      </c>
      <c r="H238" s="96"/>
      <c r="I238" s="96"/>
      <c r="J238" s="96">
        <v>-44645.94</v>
      </c>
      <c r="K238" s="96">
        <v>-593153.22</v>
      </c>
      <c r="L238" s="96">
        <f t="shared" si="84"/>
        <v>1157138.9500000002</v>
      </c>
    </row>
    <row r="239" spans="1:12" ht="78.75" customHeight="1" x14ac:dyDescent="0.25">
      <c r="A239" s="97" t="s">
        <v>687</v>
      </c>
      <c r="B239" s="94" t="s">
        <v>359</v>
      </c>
      <c r="C239" s="94" t="s">
        <v>329</v>
      </c>
      <c r="D239" s="94" t="s">
        <v>688</v>
      </c>
      <c r="E239" s="94"/>
      <c r="F239" s="96">
        <f t="shared" ref="F239:K240" si="98">F240</f>
        <v>0</v>
      </c>
      <c r="G239" s="96">
        <f t="shared" si="98"/>
        <v>60215.05</v>
      </c>
      <c r="H239" s="96">
        <f t="shared" si="98"/>
        <v>0</v>
      </c>
      <c r="I239" s="96">
        <f t="shared" si="98"/>
        <v>0</v>
      </c>
      <c r="J239" s="96">
        <f t="shared" si="98"/>
        <v>0</v>
      </c>
      <c r="K239" s="96">
        <f t="shared" si="98"/>
        <v>0</v>
      </c>
      <c r="L239" s="96">
        <f t="shared" si="84"/>
        <v>60215.05</v>
      </c>
    </row>
    <row r="240" spans="1:12" ht="63" customHeight="1" x14ac:dyDescent="0.25">
      <c r="A240" s="97" t="s">
        <v>368</v>
      </c>
      <c r="B240" s="94" t="s">
        <v>359</v>
      </c>
      <c r="C240" s="94" t="s">
        <v>329</v>
      </c>
      <c r="D240" s="94" t="s">
        <v>688</v>
      </c>
      <c r="E240" s="94">
        <v>600</v>
      </c>
      <c r="F240" s="96">
        <f t="shared" si="98"/>
        <v>0</v>
      </c>
      <c r="G240" s="96">
        <f t="shared" si="98"/>
        <v>60215.05</v>
      </c>
      <c r="H240" s="96">
        <f t="shared" si="98"/>
        <v>0</v>
      </c>
      <c r="I240" s="96">
        <f t="shared" si="98"/>
        <v>0</v>
      </c>
      <c r="J240" s="96">
        <f t="shared" si="98"/>
        <v>0</v>
      </c>
      <c r="K240" s="96">
        <f t="shared" si="98"/>
        <v>0</v>
      </c>
      <c r="L240" s="96">
        <f t="shared" si="84"/>
        <v>60215.05</v>
      </c>
    </row>
    <row r="241" spans="1:12" ht="15.75" customHeight="1" x14ac:dyDescent="0.25">
      <c r="A241" s="97" t="s">
        <v>370</v>
      </c>
      <c r="B241" s="94" t="s">
        <v>359</v>
      </c>
      <c r="C241" s="94" t="s">
        <v>329</v>
      </c>
      <c r="D241" s="94" t="s">
        <v>688</v>
      </c>
      <c r="E241" s="94">
        <v>610</v>
      </c>
      <c r="F241" s="96">
        <v>0</v>
      </c>
      <c r="G241" s="96">
        <v>60215.05</v>
      </c>
      <c r="H241" s="96"/>
      <c r="I241" s="96"/>
      <c r="J241" s="96"/>
      <c r="K241" s="96"/>
      <c r="L241" s="96">
        <f t="shared" si="84"/>
        <v>60215.05</v>
      </c>
    </row>
    <row r="242" spans="1:12" ht="63" customHeight="1" x14ac:dyDescent="0.25">
      <c r="A242" s="97" t="s">
        <v>689</v>
      </c>
      <c r="B242" s="94" t="s">
        <v>359</v>
      </c>
      <c r="C242" s="94" t="s">
        <v>329</v>
      </c>
      <c r="D242" s="94" t="s">
        <v>690</v>
      </c>
      <c r="E242" s="94"/>
      <c r="F242" s="96">
        <f t="shared" ref="F242:K243" si="99">F243</f>
        <v>0</v>
      </c>
      <c r="G242" s="96">
        <f t="shared" si="99"/>
        <v>179211.47</v>
      </c>
      <c r="H242" s="96">
        <f t="shared" si="99"/>
        <v>0</v>
      </c>
      <c r="I242" s="96">
        <f t="shared" si="99"/>
        <v>0</v>
      </c>
      <c r="J242" s="96">
        <f t="shared" si="99"/>
        <v>0</v>
      </c>
      <c r="K242" s="96">
        <f t="shared" si="99"/>
        <v>0</v>
      </c>
      <c r="L242" s="96">
        <f t="shared" si="84"/>
        <v>179211.47</v>
      </c>
    </row>
    <row r="243" spans="1:12" ht="63" customHeight="1" x14ac:dyDescent="0.25">
      <c r="A243" s="97" t="s">
        <v>368</v>
      </c>
      <c r="B243" s="94" t="s">
        <v>359</v>
      </c>
      <c r="C243" s="94" t="s">
        <v>329</v>
      </c>
      <c r="D243" s="94" t="s">
        <v>690</v>
      </c>
      <c r="E243" s="94">
        <v>600</v>
      </c>
      <c r="F243" s="96">
        <f t="shared" si="99"/>
        <v>0</v>
      </c>
      <c r="G243" s="96">
        <f t="shared" si="99"/>
        <v>179211.47</v>
      </c>
      <c r="H243" s="96">
        <f t="shared" si="99"/>
        <v>0</v>
      </c>
      <c r="I243" s="96">
        <f t="shared" si="99"/>
        <v>0</v>
      </c>
      <c r="J243" s="96">
        <f t="shared" si="99"/>
        <v>0</v>
      </c>
      <c r="K243" s="96">
        <f t="shared" si="99"/>
        <v>0</v>
      </c>
      <c r="L243" s="96">
        <f t="shared" si="84"/>
        <v>179211.47</v>
      </c>
    </row>
    <row r="244" spans="1:12" ht="15.75" customHeight="1" x14ac:dyDescent="0.25">
      <c r="A244" s="97" t="s">
        <v>370</v>
      </c>
      <c r="B244" s="94" t="s">
        <v>359</v>
      </c>
      <c r="C244" s="94" t="s">
        <v>329</v>
      </c>
      <c r="D244" s="94" t="s">
        <v>690</v>
      </c>
      <c r="E244" s="94">
        <v>610</v>
      </c>
      <c r="F244" s="96">
        <v>0</v>
      </c>
      <c r="G244" s="96">
        <v>179211.47</v>
      </c>
      <c r="H244" s="96"/>
      <c r="I244" s="96"/>
      <c r="J244" s="96"/>
      <c r="K244" s="96"/>
      <c r="L244" s="96">
        <f t="shared" si="84"/>
        <v>179211.47</v>
      </c>
    </row>
    <row r="245" spans="1:12" ht="78.75" customHeight="1" x14ac:dyDescent="0.25">
      <c r="A245" s="97" t="s">
        <v>691</v>
      </c>
      <c r="B245" s="94" t="s">
        <v>359</v>
      </c>
      <c r="C245" s="94" t="s">
        <v>329</v>
      </c>
      <c r="D245" s="94" t="s">
        <v>692</v>
      </c>
      <c r="E245" s="98" t="s">
        <v>352</v>
      </c>
      <c r="F245" s="96">
        <f t="shared" ref="F245:K246" si="100">F246</f>
        <v>545420</v>
      </c>
      <c r="G245" s="96">
        <f t="shared" si="100"/>
        <v>0</v>
      </c>
      <c r="H245" s="96">
        <f t="shared" si="100"/>
        <v>-0.81</v>
      </c>
      <c r="I245" s="96">
        <f t="shared" si="100"/>
        <v>0</v>
      </c>
      <c r="J245" s="96">
        <f t="shared" si="100"/>
        <v>0</v>
      </c>
      <c r="K245" s="96">
        <f t="shared" si="100"/>
        <v>0</v>
      </c>
      <c r="L245" s="96">
        <f t="shared" si="84"/>
        <v>545419.18999999994</v>
      </c>
    </row>
    <row r="246" spans="1:12" ht="63" x14ac:dyDescent="0.25">
      <c r="A246" s="97" t="s">
        <v>368</v>
      </c>
      <c r="B246" s="94" t="s">
        <v>359</v>
      </c>
      <c r="C246" s="94" t="s">
        <v>329</v>
      </c>
      <c r="D246" s="94" t="s">
        <v>692</v>
      </c>
      <c r="E246" s="94" t="s">
        <v>369</v>
      </c>
      <c r="F246" s="96">
        <f t="shared" si="100"/>
        <v>545420</v>
      </c>
      <c r="G246" s="96">
        <f t="shared" si="100"/>
        <v>0</v>
      </c>
      <c r="H246" s="96">
        <f t="shared" si="100"/>
        <v>-0.81</v>
      </c>
      <c r="I246" s="96">
        <f t="shared" si="100"/>
        <v>0</v>
      </c>
      <c r="J246" s="96">
        <f t="shared" si="100"/>
        <v>0</v>
      </c>
      <c r="K246" s="96">
        <f t="shared" si="100"/>
        <v>0</v>
      </c>
      <c r="L246" s="96">
        <f t="shared" si="84"/>
        <v>545419.18999999994</v>
      </c>
    </row>
    <row r="247" spans="1:12" ht="15.75" customHeight="1" x14ac:dyDescent="0.25">
      <c r="A247" s="97" t="s">
        <v>370</v>
      </c>
      <c r="B247" s="94" t="s">
        <v>359</v>
      </c>
      <c r="C247" s="94" t="s">
        <v>329</v>
      </c>
      <c r="D247" s="94" t="s">
        <v>692</v>
      </c>
      <c r="E247" s="94" t="s">
        <v>371</v>
      </c>
      <c r="F247" s="96">
        <v>545420</v>
      </c>
      <c r="G247" s="96">
        <v>0</v>
      </c>
      <c r="H247" s="96">
        <v>-0.81</v>
      </c>
      <c r="I247" s="96"/>
      <c r="J247" s="96"/>
      <c r="K247" s="96"/>
      <c r="L247" s="96">
        <f t="shared" si="84"/>
        <v>545419.18999999994</v>
      </c>
    </row>
    <row r="248" spans="1:12" ht="15.75" customHeight="1" x14ac:dyDescent="0.25">
      <c r="A248" s="95" t="s">
        <v>271</v>
      </c>
      <c r="B248" s="94" t="s">
        <v>359</v>
      </c>
      <c r="C248" s="94" t="s">
        <v>335</v>
      </c>
      <c r="D248" s="94" t="s">
        <v>352</v>
      </c>
      <c r="E248" s="94" t="s">
        <v>352</v>
      </c>
      <c r="F248" s="96">
        <f>F249+F252</f>
        <v>28758546</v>
      </c>
      <c r="G248" s="96">
        <f>G249+G252</f>
        <v>257835.18</v>
      </c>
      <c r="H248" s="96">
        <f>H249+H252</f>
        <v>-743064.33</v>
      </c>
      <c r="I248" s="96">
        <f>I249+I252</f>
        <v>0</v>
      </c>
      <c r="J248" s="96">
        <f>J249+J252+J255</f>
        <v>-44576</v>
      </c>
      <c r="K248" s="96">
        <f>K249+K252+K255</f>
        <v>-294080.13</v>
      </c>
      <c r="L248" s="96">
        <f t="shared" si="84"/>
        <v>27934660.720000003</v>
      </c>
    </row>
    <row r="249" spans="1:12" ht="31.5" customHeight="1" x14ac:dyDescent="0.25">
      <c r="A249" s="97" t="s">
        <v>426</v>
      </c>
      <c r="B249" s="94" t="s">
        <v>359</v>
      </c>
      <c r="C249" s="94" t="s">
        <v>335</v>
      </c>
      <c r="D249" s="94" t="s">
        <v>427</v>
      </c>
      <c r="E249" s="98" t="s">
        <v>352</v>
      </c>
      <c r="F249" s="96">
        <f t="shared" ref="F249:K250" si="101">F250</f>
        <v>28758546</v>
      </c>
      <c r="G249" s="96">
        <f t="shared" si="101"/>
        <v>257835.18</v>
      </c>
      <c r="H249" s="96">
        <f t="shared" si="101"/>
        <v>-743064.33</v>
      </c>
      <c r="I249" s="96">
        <f t="shared" si="101"/>
        <v>0</v>
      </c>
      <c r="J249" s="96">
        <f t="shared" si="101"/>
        <v>-194576</v>
      </c>
      <c r="K249" s="96">
        <f t="shared" si="101"/>
        <v>-294080.13</v>
      </c>
      <c r="L249" s="96">
        <f t="shared" si="84"/>
        <v>27784660.720000003</v>
      </c>
    </row>
    <row r="250" spans="1:12" ht="63" customHeight="1" x14ac:dyDescent="0.25">
      <c r="A250" s="97" t="s">
        <v>368</v>
      </c>
      <c r="B250" s="94" t="s">
        <v>359</v>
      </c>
      <c r="C250" s="94" t="s">
        <v>335</v>
      </c>
      <c r="D250" s="94" t="s">
        <v>427</v>
      </c>
      <c r="E250" s="94" t="s">
        <v>369</v>
      </c>
      <c r="F250" s="96">
        <f t="shared" si="101"/>
        <v>28758546</v>
      </c>
      <c r="G250" s="96">
        <f t="shared" si="101"/>
        <v>257835.18</v>
      </c>
      <c r="H250" s="96">
        <f t="shared" si="101"/>
        <v>-743064.33</v>
      </c>
      <c r="I250" s="96">
        <f t="shared" si="101"/>
        <v>0</v>
      </c>
      <c r="J250" s="96">
        <f t="shared" si="101"/>
        <v>-194576</v>
      </c>
      <c r="K250" s="96">
        <f t="shared" si="101"/>
        <v>-294080.13</v>
      </c>
      <c r="L250" s="96">
        <f t="shared" si="84"/>
        <v>27784660.720000003</v>
      </c>
    </row>
    <row r="251" spans="1:12" ht="15.75" customHeight="1" x14ac:dyDescent="0.25">
      <c r="A251" s="97" t="s">
        <v>370</v>
      </c>
      <c r="B251" s="94" t="s">
        <v>359</v>
      </c>
      <c r="C251" s="94" t="s">
        <v>335</v>
      </c>
      <c r="D251" s="94" t="s">
        <v>427</v>
      </c>
      <c r="E251" s="94" t="s">
        <v>371</v>
      </c>
      <c r="F251" s="96">
        <v>28758546</v>
      </c>
      <c r="G251" s="96">
        <v>257835.18</v>
      </c>
      <c r="H251" s="96">
        <v>-743064.33</v>
      </c>
      <c r="I251" s="96"/>
      <c r="J251" s="96">
        <f>-39703-154873</f>
        <v>-194576</v>
      </c>
      <c r="K251" s="96">
        <v>-294080.13</v>
      </c>
      <c r="L251" s="96">
        <f t="shared" si="84"/>
        <v>27784660.720000003</v>
      </c>
    </row>
    <row r="252" spans="1:12" ht="47.25" customHeight="1" x14ac:dyDescent="0.25">
      <c r="A252" s="97" t="s">
        <v>424</v>
      </c>
      <c r="B252" s="94" t="s">
        <v>359</v>
      </c>
      <c r="C252" s="94" t="s">
        <v>335</v>
      </c>
      <c r="D252" s="94" t="s">
        <v>693</v>
      </c>
      <c r="E252" s="98" t="s">
        <v>352</v>
      </c>
      <c r="F252" s="96">
        <f t="shared" ref="F252:K253" si="102">F253</f>
        <v>0</v>
      </c>
      <c r="G252" s="96">
        <f t="shared" si="102"/>
        <v>0</v>
      </c>
      <c r="H252" s="96">
        <f t="shared" si="102"/>
        <v>0</v>
      </c>
      <c r="I252" s="96">
        <f t="shared" si="102"/>
        <v>0</v>
      </c>
      <c r="J252" s="96">
        <f t="shared" si="102"/>
        <v>0</v>
      </c>
      <c r="K252" s="96">
        <f t="shared" si="102"/>
        <v>0</v>
      </c>
      <c r="L252" s="96">
        <f t="shared" si="84"/>
        <v>0</v>
      </c>
    </row>
    <row r="253" spans="1:12" ht="63" customHeight="1" x14ac:dyDescent="0.25">
      <c r="A253" s="97" t="s">
        <v>368</v>
      </c>
      <c r="B253" s="94" t="s">
        <v>359</v>
      </c>
      <c r="C253" s="94" t="s">
        <v>335</v>
      </c>
      <c r="D253" s="94" t="s">
        <v>693</v>
      </c>
      <c r="E253" s="94" t="s">
        <v>369</v>
      </c>
      <c r="F253" s="96">
        <f t="shared" si="102"/>
        <v>0</v>
      </c>
      <c r="G253" s="96">
        <f t="shared" si="102"/>
        <v>0</v>
      </c>
      <c r="H253" s="96">
        <f t="shared" si="102"/>
        <v>0</v>
      </c>
      <c r="I253" s="96">
        <f t="shared" si="102"/>
        <v>0</v>
      </c>
      <c r="J253" s="96">
        <f t="shared" si="102"/>
        <v>0</v>
      </c>
      <c r="K253" s="96">
        <f t="shared" si="102"/>
        <v>0</v>
      </c>
      <c r="L253" s="96">
        <f t="shared" si="84"/>
        <v>0</v>
      </c>
    </row>
    <row r="254" spans="1:12" ht="15.75" customHeight="1" x14ac:dyDescent="0.25">
      <c r="A254" s="97" t="s">
        <v>370</v>
      </c>
      <c r="B254" s="94" t="s">
        <v>359</v>
      </c>
      <c r="C254" s="94" t="s">
        <v>335</v>
      </c>
      <c r="D254" s="94" t="s">
        <v>693</v>
      </c>
      <c r="E254" s="94" t="s">
        <v>371</v>
      </c>
      <c r="F254" s="96">
        <v>0</v>
      </c>
      <c r="G254" s="96">
        <v>0</v>
      </c>
      <c r="H254" s="96">
        <v>0</v>
      </c>
      <c r="I254" s="96">
        <v>0</v>
      </c>
      <c r="J254" s="96">
        <v>0</v>
      </c>
      <c r="K254" s="96">
        <v>0</v>
      </c>
      <c r="L254" s="96">
        <f t="shared" si="84"/>
        <v>0</v>
      </c>
    </row>
    <row r="255" spans="1:12" ht="45.75" customHeight="1" thickBot="1" x14ac:dyDescent="0.3">
      <c r="A255" s="99" t="s">
        <v>694</v>
      </c>
      <c r="B255" s="94" t="s">
        <v>359</v>
      </c>
      <c r="C255" s="94" t="s">
        <v>335</v>
      </c>
      <c r="D255" s="94" t="s">
        <v>695</v>
      </c>
      <c r="E255" s="98" t="s">
        <v>352</v>
      </c>
      <c r="F255" s="96"/>
      <c r="G255" s="96"/>
      <c r="H255" s="96"/>
      <c r="I255" s="96"/>
      <c r="J255" s="96">
        <f>J256</f>
        <v>150000</v>
      </c>
      <c r="K255" s="96">
        <f>K256</f>
        <v>0</v>
      </c>
      <c r="L255" s="96">
        <f t="shared" si="84"/>
        <v>150000</v>
      </c>
    </row>
    <row r="256" spans="1:12" ht="45.75" thickBot="1" x14ac:dyDescent="0.3">
      <c r="A256" s="99" t="s">
        <v>368</v>
      </c>
      <c r="B256" s="94" t="s">
        <v>359</v>
      </c>
      <c r="C256" s="94" t="s">
        <v>335</v>
      </c>
      <c r="D256" s="94" t="s">
        <v>695</v>
      </c>
      <c r="E256" s="94" t="s">
        <v>369</v>
      </c>
      <c r="F256" s="96"/>
      <c r="G256" s="96"/>
      <c r="H256" s="96"/>
      <c r="I256" s="96"/>
      <c r="J256" s="96">
        <f>J257</f>
        <v>150000</v>
      </c>
      <c r="K256" s="96">
        <f>K257</f>
        <v>0</v>
      </c>
      <c r="L256" s="96">
        <f t="shared" si="84"/>
        <v>150000</v>
      </c>
    </row>
    <row r="257" spans="1:12" ht="16.5" thickBot="1" x14ac:dyDescent="0.3">
      <c r="A257" s="99" t="s">
        <v>370</v>
      </c>
      <c r="B257" s="94" t="s">
        <v>359</v>
      </c>
      <c r="C257" s="94" t="s">
        <v>335</v>
      </c>
      <c r="D257" s="94" t="s">
        <v>695</v>
      </c>
      <c r="E257" s="94" t="s">
        <v>371</v>
      </c>
      <c r="F257" s="96"/>
      <c r="G257" s="96"/>
      <c r="H257" s="96"/>
      <c r="I257" s="96"/>
      <c r="J257" s="96">
        <v>150000</v>
      </c>
      <c r="K257" s="96"/>
      <c r="L257" s="96">
        <f t="shared" si="84"/>
        <v>150000</v>
      </c>
    </row>
    <row r="258" spans="1:12" ht="31.5" customHeight="1" x14ac:dyDescent="0.25">
      <c r="A258" s="97" t="s">
        <v>696</v>
      </c>
      <c r="B258" s="94" t="s">
        <v>359</v>
      </c>
      <c r="C258" s="94" t="s">
        <v>335</v>
      </c>
      <c r="D258" s="94" t="s">
        <v>697</v>
      </c>
      <c r="E258" s="98" t="s">
        <v>352</v>
      </c>
      <c r="F258" s="96"/>
      <c r="G258" s="96"/>
      <c r="H258" s="96"/>
      <c r="I258" s="96"/>
      <c r="J258" s="96"/>
      <c r="K258" s="96"/>
      <c r="L258" s="96">
        <f t="shared" si="84"/>
        <v>0</v>
      </c>
    </row>
    <row r="259" spans="1:12" ht="63" customHeight="1" x14ac:dyDescent="0.25">
      <c r="A259" s="97" t="s">
        <v>368</v>
      </c>
      <c r="B259" s="94" t="s">
        <v>359</v>
      </c>
      <c r="C259" s="94" t="s">
        <v>335</v>
      </c>
      <c r="D259" s="94" t="s">
        <v>697</v>
      </c>
      <c r="E259" s="94" t="s">
        <v>369</v>
      </c>
      <c r="F259" s="96"/>
      <c r="G259" s="96"/>
      <c r="H259" s="96"/>
      <c r="I259" s="96"/>
      <c r="J259" s="96"/>
      <c r="K259" s="96"/>
      <c r="L259" s="96">
        <f t="shared" si="84"/>
        <v>0</v>
      </c>
    </row>
    <row r="260" spans="1:12" ht="15.75" customHeight="1" x14ac:dyDescent="0.25">
      <c r="A260" s="97" t="s">
        <v>370</v>
      </c>
      <c r="B260" s="94" t="s">
        <v>359</v>
      </c>
      <c r="C260" s="94" t="s">
        <v>335</v>
      </c>
      <c r="D260" s="94" t="s">
        <v>697</v>
      </c>
      <c r="E260" s="94" t="s">
        <v>371</v>
      </c>
      <c r="F260" s="96"/>
      <c r="G260" s="96"/>
      <c r="H260" s="96"/>
      <c r="I260" s="96"/>
      <c r="J260" s="96"/>
      <c r="K260" s="96"/>
      <c r="L260" s="96">
        <f t="shared" si="84"/>
        <v>0</v>
      </c>
    </row>
    <row r="261" spans="1:12" ht="15.75" customHeight="1" x14ac:dyDescent="0.25">
      <c r="A261" s="95" t="s">
        <v>429</v>
      </c>
      <c r="B261" s="94" t="s">
        <v>359</v>
      </c>
      <c r="C261" s="94" t="s">
        <v>359</v>
      </c>
      <c r="D261" s="94" t="s">
        <v>352</v>
      </c>
      <c r="E261" s="94" t="s">
        <v>352</v>
      </c>
      <c r="F261" s="96">
        <f t="shared" ref="F261:K261" si="103">F262+F265+F270+F275</f>
        <v>1063150</v>
      </c>
      <c r="G261" s="96">
        <f t="shared" si="103"/>
        <v>0</v>
      </c>
      <c r="H261" s="96">
        <f t="shared" si="103"/>
        <v>0</v>
      </c>
      <c r="I261" s="96">
        <f t="shared" si="103"/>
        <v>0</v>
      </c>
      <c r="J261" s="96">
        <f t="shared" si="103"/>
        <v>0</v>
      </c>
      <c r="K261" s="96">
        <f t="shared" si="103"/>
        <v>0</v>
      </c>
      <c r="L261" s="96">
        <f t="shared" si="84"/>
        <v>1063150</v>
      </c>
    </row>
    <row r="262" spans="1:12" ht="31.5" customHeight="1" x14ac:dyDescent="0.25">
      <c r="A262" s="97" t="s">
        <v>430</v>
      </c>
      <c r="B262" s="94" t="s">
        <v>359</v>
      </c>
      <c r="C262" s="94" t="s">
        <v>359</v>
      </c>
      <c r="D262" s="94" t="s">
        <v>431</v>
      </c>
      <c r="E262" s="98" t="s">
        <v>352</v>
      </c>
      <c r="F262" s="96">
        <f t="shared" ref="F262:K263" si="104">F263</f>
        <v>748800</v>
      </c>
      <c r="G262" s="96">
        <f t="shared" si="104"/>
        <v>0</v>
      </c>
      <c r="H262" s="96">
        <f t="shared" si="104"/>
        <v>0</v>
      </c>
      <c r="I262" s="96">
        <f t="shared" si="104"/>
        <v>0</v>
      </c>
      <c r="J262" s="96">
        <f t="shared" si="104"/>
        <v>0</v>
      </c>
      <c r="K262" s="96">
        <f t="shared" si="104"/>
        <v>0</v>
      </c>
      <c r="L262" s="96">
        <f t="shared" ref="L262:L325" si="105">SUM(F262:K262)</f>
        <v>748800</v>
      </c>
    </row>
    <row r="263" spans="1:12" ht="63" customHeight="1" x14ac:dyDescent="0.25">
      <c r="A263" s="97" t="s">
        <v>368</v>
      </c>
      <c r="B263" s="94" t="s">
        <v>359</v>
      </c>
      <c r="C263" s="94" t="s">
        <v>359</v>
      </c>
      <c r="D263" s="94" t="s">
        <v>431</v>
      </c>
      <c r="E263" s="94" t="s">
        <v>369</v>
      </c>
      <c r="F263" s="96">
        <f t="shared" si="104"/>
        <v>748800</v>
      </c>
      <c r="G263" s="96">
        <f t="shared" si="104"/>
        <v>0</v>
      </c>
      <c r="H263" s="96">
        <f t="shared" si="104"/>
        <v>0</v>
      </c>
      <c r="I263" s="96">
        <f t="shared" si="104"/>
        <v>0</v>
      </c>
      <c r="J263" s="96">
        <f t="shared" si="104"/>
        <v>0</v>
      </c>
      <c r="K263" s="96">
        <f t="shared" si="104"/>
        <v>0</v>
      </c>
      <c r="L263" s="96">
        <f t="shared" si="105"/>
        <v>748800</v>
      </c>
    </row>
    <row r="264" spans="1:12" ht="15.75" x14ac:dyDescent="0.25">
      <c r="A264" s="97" t="s">
        <v>370</v>
      </c>
      <c r="B264" s="94" t="s">
        <v>359</v>
      </c>
      <c r="C264" s="94" t="s">
        <v>359</v>
      </c>
      <c r="D264" s="94" t="s">
        <v>431</v>
      </c>
      <c r="E264" s="94" t="s">
        <v>371</v>
      </c>
      <c r="F264" s="96">
        <v>748800</v>
      </c>
      <c r="G264" s="96">
        <v>0</v>
      </c>
      <c r="H264" s="96">
        <v>0</v>
      </c>
      <c r="I264" s="96">
        <v>0</v>
      </c>
      <c r="J264" s="96">
        <v>0</v>
      </c>
      <c r="K264" s="96">
        <v>0</v>
      </c>
      <c r="L264" s="96">
        <f t="shared" si="105"/>
        <v>748800</v>
      </c>
    </row>
    <row r="265" spans="1:12" ht="47.25" customHeight="1" x14ac:dyDescent="0.25">
      <c r="A265" s="97" t="s">
        <v>386</v>
      </c>
      <c r="B265" s="94" t="s">
        <v>359</v>
      </c>
      <c r="C265" s="94" t="s">
        <v>359</v>
      </c>
      <c r="D265" s="94" t="s">
        <v>387</v>
      </c>
      <c r="E265" s="98" t="s">
        <v>352</v>
      </c>
      <c r="F265" s="96">
        <f t="shared" ref="F265:K265" si="106">F266+F268</f>
        <v>46000</v>
      </c>
      <c r="G265" s="96">
        <f t="shared" si="106"/>
        <v>20000</v>
      </c>
      <c r="H265" s="96">
        <f t="shared" si="106"/>
        <v>0</v>
      </c>
      <c r="I265" s="96">
        <f t="shared" si="106"/>
        <v>0</v>
      </c>
      <c r="J265" s="96">
        <f t="shared" si="106"/>
        <v>0</v>
      </c>
      <c r="K265" s="96">
        <f t="shared" si="106"/>
        <v>0</v>
      </c>
      <c r="L265" s="96">
        <f t="shared" si="105"/>
        <v>66000</v>
      </c>
    </row>
    <row r="266" spans="1:12" ht="47.25" customHeight="1" x14ac:dyDescent="0.25">
      <c r="A266" s="97" t="s">
        <v>338</v>
      </c>
      <c r="B266" s="94" t="s">
        <v>359</v>
      </c>
      <c r="C266" s="94" t="s">
        <v>359</v>
      </c>
      <c r="D266" s="94" t="s">
        <v>387</v>
      </c>
      <c r="E266" s="94" t="s">
        <v>339</v>
      </c>
      <c r="F266" s="96">
        <f t="shared" ref="F266:K266" si="107">F267</f>
        <v>46000</v>
      </c>
      <c r="G266" s="96">
        <f t="shared" si="107"/>
        <v>10000</v>
      </c>
      <c r="H266" s="96">
        <f t="shared" si="107"/>
        <v>0</v>
      </c>
      <c r="I266" s="96">
        <f t="shared" si="107"/>
        <v>0</v>
      </c>
      <c r="J266" s="96">
        <f t="shared" si="107"/>
        <v>0</v>
      </c>
      <c r="K266" s="96">
        <f t="shared" si="107"/>
        <v>0</v>
      </c>
      <c r="L266" s="96">
        <f t="shared" si="105"/>
        <v>56000</v>
      </c>
    </row>
    <row r="267" spans="1:12" ht="47.25" customHeight="1" x14ac:dyDescent="0.25">
      <c r="A267" s="97" t="s">
        <v>340</v>
      </c>
      <c r="B267" s="94" t="s">
        <v>359</v>
      </c>
      <c r="C267" s="94" t="s">
        <v>359</v>
      </c>
      <c r="D267" s="94" t="s">
        <v>387</v>
      </c>
      <c r="E267" s="94" t="s">
        <v>341</v>
      </c>
      <c r="F267" s="96">
        <v>46000</v>
      </c>
      <c r="G267" s="96">
        <v>10000</v>
      </c>
      <c r="H267" s="96"/>
      <c r="I267" s="96"/>
      <c r="J267" s="96"/>
      <c r="K267" s="96"/>
      <c r="L267" s="96">
        <f t="shared" si="105"/>
        <v>56000</v>
      </c>
    </row>
    <row r="268" spans="1:12" ht="31.5" customHeight="1" x14ac:dyDescent="0.25">
      <c r="A268" s="97" t="s">
        <v>380</v>
      </c>
      <c r="B268" s="94" t="s">
        <v>359</v>
      </c>
      <c r="C268" s="94" t="s">
        <v>359</v>
      </c>
      <c r="D268" s="94" t="s">
        <v>387</v>
      </c>
      <c r="E268" s="94">
        <v>300</v>
      </c>
      <c r="F268" s="96">
        <f t="shared" ref="F268:K268" si="108">F269</f>
        <v>0</v>
      </c>
      <c r="G268" s="96">
        <f t="shared" si="108"/>
        <v>10000</v>
      </c>
      <c r="H268" s="96">
        <f t="shared" si="108"/>
        <v>0</v>
      </c>
      <c r="I268" s="96">
        <f t="shared" si="108"/>
        <v>0</v>
      </c>
      <c r="J268" s="96">
        <f t="shared" si="108"/>
        <v>0</v>
      </c>
      <c r="K268" s="96">
        <f t="shared" si="108"/>
        <v>0</v>
      </c>
      <c r="L268" s="96">
        <f t="shared" si="105"/>
        <v>10000</v>
      </c>
    </row>
    <row r="269" spans="1:12" ht="15.75" customHeight="1" x14ac:dyDescent="0.25">
      <c r="A269" s="97" t="s">
        <v>382</v>
      </c>
      <c r="B269" s="94" t="s">
        <v>359</v>
      </c>
      <c r="C269" s="94" t="s">
        <v>359</v>
      </c>
      <c r="D269" s="94" t="s">
        <v>387</v>
      </c>
      <c r="E269" s="94">
        <v>360</v>
      </c>
      <c r="F269" s="96">
        <v>0</v>
      </c>
      <c r="G269" s="96">
        <v>10000</v>
      </c>
      <c r="H269" s="96"/>
      <c r="I269" s="96"/>
      <c r="J269" s="96"/>
      <c r="K269" s="96"/>
      <c r="L269" s="96">
        <f t="shared" si="105"/>
        <v>10000</v>
      </c>
    </row>
    <row r="270" spans="1:12" ht="47.25" customHeight="1" x14ac:dyDescent="0.25">
      <c r="A270" s="97" t="s">
        <v>432</v>
      </c>
      <c r="B270" s="94" t="s">
        <v>359</v>
      </c>
      <c r="C270" s="94" t="s">
        <v>359</v>
      </c>
      <c r="D270" s="94" t="s">
        <v>433</v>
      </c>
      <c r="E270" s="98" t="s">
        <v>352</v>
      </c>
      <c r="F270" s="96">
        <f t="shared" ref="F270:K270" si="109">F271+F273</f>
        <v>50000</v>
      </c>
      <c r="G270" s="96">
        <f t="shared" si="109"/>
        <v>-35000</v>
      </c>
      <c r="H270" s="96">
        <f t="shared" si="109"/>
        <v>0</v>
      </c>
      <c r="I270" s="96">
        <f t="shared" si="109"/>
        <v>0</v>
      </c>
      <c r="J270" s="96">
        <f t="shared" si="109"/>
        <v>0</v>
      </c>
      <c r="K270" s="96">
        <f t="shared" si="109"/>
        <v>0</v>
      </c>
      <c r="L270" s="96">
        <f t="shared" si="105"/>
        <v>15000</v>
      </c>
    </row>
    <row r="271" spans="1:12" ht="47.25" x14ac:dyDescent="0.25">
      <c r="A271" s="97" t="s">
        <v>338</v>
      </c>
      <c r="B271" s="94" t="s">
        <v>359</v>
      </c>
      <c r="C271" s="94" t="s">
        <v>359</v>
      </c>
      <c r="D271" s="94" t="s">
        <v>433</v>
      </c>
      <c r="E271" s="94" t="s">
        <v>339</v>
      </c>
      <c r="F271" s="96">
        <f t="shared" ref="F271:K271" si="110">F272</f>
        <v>15000</v>
      </c>
      <c r="G271" s="96">
        <f t="shared" si="110"/>
        <v>0</v>
      </c>
      <c r="H271" s="96">
        <f t="shared" si="110"/>
        <v>0</v>
      </c>
      <c r="I271" s="96">
        <f t="shared" si="110"/>
        <v>0</v>
      </c>
      <c r="J271" s="96">
        <f t="shared" si="110"/>
        <v>0</v>
      </c>
      <c r="K271" s="96">
        <f t="shared" si="110"/>
        <v>0</v>
      </c>
      <c r="L271" s="96">
        <f t="shared" si="105"/>
        <v>15000</v>
      </c>
    </row>
    <row r="272" spans="1:12" ht="47.25" x14ac:dyDescent="0.25">
      <c r="A272" s="97" t="s">
        <v>340</v>
      </c>
      <c r="B272" s="94" t="s">
        <v>359</v>
      </c>
      <c r="C272" s="94" t="s">
        <v>359</v>
      </c>
      <c r="D272" s="94" t="s">
        <v>433</v>
      </c>
      <c r="E272" s="94" t="s">
        <v>341</v>
      </c>
      <c r="F272" s="96">
        <v>15000</v>
      </c>
      <c r="G272" s="96">
        <v>0</v>
      </c>
      <c r="H272" s="96">
        <v>0</v>
      </c>
      <c r="I272" s="96">
        <v>0</v>
      </c>
      <c r="J272" s="96">
        <v>0</v>
      </c>
      <c r="K272" s="96">
        <v>0</v>
      </c>
      <c r="L272" s="96">
        <f t="shared" si="105"/>
        <v>15000</v>
      </c>
    </row>
    <row r="273" spans="1:12" ht="31.5" customHeight="1" x14ac:dyDescent="0.25">
      <c r="A273" s="97" t="s">
        <v>380</v>
      </c>
      <c r="B273" s="94" t="s">
        <v>359</v>
      </c>
      <c r="C273" s="94" t="s">
        <v>359</v>
      </c>
      <c r="D273" s="94" t="s">
        <v>433</v>
      </c>
      <c r="E273" s="94" t="s">
        <v>381</v>
      </c>
      <c r="F273" s="96">
        <f t="shared" ref="F273:K273" si="111">F274</f>
        <v>35000</v>
      </c>
      <c r="G273" s="96">
        <f t="shared" si="111"/>
        <v>-35000</v>
      </c>
      <c r="H273" s="96">
        <f t="shared" si="111"/>
        <v>0</v>
      </c>
      <c r="I273" s="96">
        <f t="shared" si="111"/>
        <v>0</v>
      </c>
      <c r="J273" s="96">
        <f t="shared" si="111"/>
        <v>0</v>
      </c>
      <c r="K273" s="96">
        <f t="shared" si="111"/>
        <v>0</v>
      </c>
      <c r="L273" s="96">
        <f t="shared" si="105"/>
        <v>0</v>
      </c>
    </row>
    <row r="274" spans="1:12" ht="15.75" customHeight="1" x14ac:dyDescent="0.25">
      <c r="A274" s="97" t="s">
        <v>382</v>
      </c>
      <c r="B274" s="94" t="s">
        <v>359</v>
      </c>
      <c r="C274" s="94" t="s">
        <v>359</v>
      </c>
      <c r="D274" s="94" t="s">
        <v>433</v>
      </c>
      <c r="E274" s="94" t="s">
        <v>383</v>
      </c>
      <c r="F274" s="96">
        <v>35000</v>
      </c>
      <c r="G274" s="96">
        <v>-35000</v>
      </c>
      <c r="H274" s="96"/>
      <c r="I274" s="96"/>
      <c r="J274" s="96"/>
      <c r="K274" s="96"/>
      <c r="L274" s="96">
        <f t="shared" si="105"/>
        <v>0</v>
      </c>
    </row>
    <row r="275" spans="1:12" ht="31.5" customHeight="1" x14ac:dyDescent="0.25">
      <c r="A275" s="97" t="s">
        <v>428</v>
      </c>
      <c r="B275" s="94" t="s">
        <v>359</v>
      </c>
      <c r="C275" s="94" t="s">
        <v>359</v>
      </c>
      <c r="D275" s="94" t="s">
        <v>434</v>
      </c>
      <c r="E275" s="98" t="s">
        <v>352</v>
      </c>
      <c r="F275" s="96">
        <f t="shared" ref="F275:K275" si="112">F276+F278</f>
        <v>218350</v>
      </c>
      <c r="G275" s="96">
        <f t="shared" si="112"/>
        <v>15000</v>
      </c>
      <c r="H275" s="96">
        <f t="shared" si="112"/>
        <v>0</v>
      </c>
      <c r="I275" s="96">
        <f t="shared" si="112"/>
        <v>0</v>
      </c>
      <c r="J275" s="96">
        <f t="shared" si="112"/>
        <v>0</v>
      </c>
      <c r="K275" s="96">
        <f t="shared" si="112"/>
        <v>0</v>
      </c>
      <c r="L275" s="96">
        <f t="shared" si="105"/>
        <v>233350</v>
      </c>
    </row>
    <row r="276" spans="1:12" ht="47.25" customHeight="1" x14ac:dyDescent="0.25">
      <c r="A276" s="97" t="s">
        <v>338</v>
      </c>
      <c r="B276" s="94" t="s">
        <v>359</v>
      </c>
      <c r="C276" s="94" t="s">
        <v>359</v>
      </c>
      <c r="D276" s="94" t="s">
        <v>434</v>
      </c>
      <c r="E276" s="94" t="s">
        <v>339</v>
      </c>
      <c r="F276" s="96">
        <f t="shared" ref="F276:K276" si="113">F277</f>
        <v>188350</v>
      </c>
      <c r="G276" s="96">
        <f t="shared" si="113"/>
        <v>15000</v>
      </c>
      <c r="H276" s="96">
        <f t="shared" si="113"/>
        <v>0</v>
      </c>
      <c r="I276" s="96">
        <f t="shared" si="113"/>
        <v>0</v>
      </c>
      <c r="J276" s="96">
        <f t="shared" si="113"/>
        <v>30000</v>
      </c>
      <c r="K276" s="96">
        <f t="shared" si="113"/>
        <v>0</v>
      </c>
      <c r="L276" s="96">
        <f t="shared" si="105"/>
        <v>233350</v>
      </c>
    </row>
    <row r="277" spans="1:12" ht="47.25" customHeight="1" x14ac:dyDescent="0.25">
      <c r="A277" s="97" t="s">
        <v>340</v>
      </c>
      <c r="B277" s="94" t="s">
        <v>359</v>
      </c>
      <c r="C277" s="94" t="s">
        <v>359</v>
      </c>
      <c r="D277" s="94" t="s">
        <v>434</v>
      </c>
      <c r="E277" s="94" t="s">
        <v>341</v>
      </c>
      <c r="F277" s="96">
        <v>188350</v>
      </c>
      <c r="G277" s="96">
        <v>15000</v>
      </c>
      <c r="H277" s="96"/>
      <c r="I277" s="96"/>
      <c r="J277" s="96">
        <v>30000</v>
      </c>
      <c r="K277" s="96"/>
      <c r="L277" s="96">
        <f t="shared" si="105"/>
        <v>233350</v>
      </c>
    </row>
    <row r="278" spans="1:12" ht="31.5" customHeight="1" x14ac:dyDescent="0.25">
      <c r="A278" s="97" t="s">
        <v>380</v>
      </c>
      <c r="B278" s="94" t="s">
        <v>359</v>
      </c>
      <c r="C278" s="94" t="s">
        <v>359</v>
      </c>
      <c r="D278" s="94" t="s">
        <v>434</v>
      </c>
      <c r="E278" s="94" t="s">
        <v>381</v>
      </c>
      <c r="F278" s="96">
        <f t="shared" ref="F278:K278" si="114">F279</f>
        <v>30000</v>
      </c>
      <c r="G278" s="96">
        <f t="shared" si="114"/>
        <v>0</v>
      </c>
      <c r="H278" s="96">
        <f t="shared" si="114"/>
        <v>0</v>
      </c>
      <c r="I278" s="96">
        <f t="shared" si="114"/>
        <v>0</v>
      </c>
      <c r="J278" s="96">
        <f t="shared" si="114"/>
        <v>-30000</v>
      </c>
      <c r="K278" s="96">
        <f t="shared" si="114"/>
        <v>0</v>
      </c>
      <c r="L278" s="96">
        <f t="shared" si="105"/>
        <v>0</v>
      </c>
    </row>
    <row r="279" spans="1:12" ht="15.75" customHeight="1" x14ac:dyDescent="0.25">
      <c r="A279" s="97" t="s">
        <v>382</v>
      </c>
      <c r="B279" s="94" t="s">
        <v>359</v>
      </c>
      <c r="C279" s="94" t="s">
        <v>359</v>
      </c>
      <c r="D279" s="94" t="s">
        <v>434</v>
      </c>
      <c r="E279" s="94" t="s">
        <v>383</v>
      </c>
      <c r="F279" s="96">
        <v>30000</v>
      </c>
      <c r="G279" s="96">
        <v>0</v>
      </c>
      <c r="H279" s="96">
        <v>0</v>
      </c>
      <c r="I279" s="96">
        <v>0</v>
      </c>
      <c r="J279" s="96">
        <v>-30000</v>
      </c>
      <c r="K279" s="96"/>
      <c r="L279" s="96">
        <f t="shared" si="105"/>
        <v>0</v>
      </c>
    </row>
    <row r="280" spans="1:12" ht="31.5" customHeight="1" x14ac:dyDescent="0.25">
      <c r="A280" s="95" t="s">
        <v>207</v>
      </c>
      <c r="B280" s="94" t="s">
        <v>359</v>
      </c>
      <c r="C280" s="94" t="s">
        <v>375</v>
      </c>
      <c r="D280" s="94" t="s">
        <v>352</v>
      </c>
      <c r="E280" s="94" t="s">
        <v>352</v>
      </c>
      <c r="F280" s="96">
        <f t="shared" ref="F280:K280" si="115">F281+F284+F291+F294+F297+F300</f>
        <v>15939008</v>
      </c>
      <c r="G280" s="96">
        <f t="shared" si="115"/>
        <v>100000</v>
      </c>
      <c r="H280" s="96">
        <f t="shared" si="115"/>
        <v>381009</v>
      </c>
      <c r="I280" s="96">
        <f t="shared" si="115"/>
        <v>0</v>
      </c>
      <c r="J280" s="96">
        <f t="shared" si="115"/>
        <v>0</v>
      </c>
      <c r="K280" s="96">
        <f t="shared" si="115"/>
        <v>0</v>
      </c>
      <c r="L280" s="96">
        <f t="shared" si="105"/>
        <v>16420017</v>
      </c>
    </row>
    <row r="281" spans="1:12" ht="47.25" customHeight="1" x14ac:dyDescent="0.25">
      <c r="A281" s="97" t="s">
        <v>336</v>
      </c>
      <c r="B281" s="94" t="s">
        <v>359</v>
      </c>
      <c r="C281" s="94" t="s">
        <v>375</v>
      </c>
      <c r="D281" s="94" t="s">
        <v>435</v>
      </c>
      <c r="E281" s="98" t="s">
        <v>352</v>
      </c>
      <c r="F281" s="96">
        <f t="shared" ref="F281:K282" si="116">F282</f>
        <v>1068647</v>
      </c>
      <c r="G281" s="96">
        <f t="shared" si="116"/>
        <v>0</v>
      </c>
      <c r="H281" s="96">
        <f t="shared" si="116"/>
        <v>-36362</v>
      </c>
      <c r="I281" s="96">
        <f t="shared" si="116"/>
        <v>0</v>
      </c>
      <c r="J281" s="96">
        <f t="shared" si="116"/>
        <v>0</v>
      </c>
      <c r="K281" s="96">
        <f t="shared" si="116"/>
        <v>0</v>
      </c>
      <c r="L281" s="96">
        <f t="shared" si="105"/>
        <v>1032285</v>
      </c>
    </row>
    <row r="282" spans="1:12" ht="110.25" customHeight="1" x14ac:dyDescent="0.25">
      <c r="A282" s="97" t="s">
        <v>331</v>
      </c>
      <c r="B282" s="94" t="s">
        <v>359</v>
      </c>
      <c r="C282" s="94" t="s">
        <v>375</v>
      </c>
      <c r="D282" s="94" t="s">
        <v>435</v>
      </c>
      <c r="E282" s="94" t="s">
        <v>332</v>
      </c>
      <c r="F282" s="96">
        <f t="shared" si="116"/>
        <v>1068647</v>
      </c>
      <c r="G282" s="96">
        <f t="shared" si="116"/>
        <v>0</v>
      </c>
      <c r="H282" s="96">
        <f t="shared" si="116"/>
        <v>-36362</v>
      </c>
      <c r="I282" s="96">
        <f t="shared" si="116"/>
        <v>0</v>
      </c>
      <c r="J282" s="96">
        <f t="shared" si="116"/>
        <v>0</v>
      </c>
      <c r="K282" s="96">
        <f t="shared" si="116"/>
        <v>0</v>
      </c>
      <c r="L282" s="96">
        <f t="shared" si="105"/>
        <v>1032285</v>
      </c>
    </row>
    <row r="283" spans="1:12" ht="47.25" customHeight="1" x14ac:dyDescent="0.25">
      <c r="A283" s="97" t="s">
        <v>333</v>
      </c>
      <c r="B283" s="94" t="s">
        <v>359</v>
      </c>
      <c r="C283" s="94" t="s">
        <v>375</v>
      </c>
      <c r="D283" s="94" t="s">
        <v>435</v>
      </c>
      <c r="E283" s="94" t="s">
        <v>334</v>
      </c>
      <c r="F283" s="96">
        <v>1068647</v>
      </c>
      <c r="G283" s="96">
        <v>0</v>
      </c>
      <c r="H283" s="96">
        <v>-36362</v>
      </c>
      <c r="I283" s="96"/>
      <c r="J283" s="96"/>
      <c r="K283" s="96"/>
      <c r="L283" s="96">
        <f t="shared" si="105"/>
        <v>1032285</v>
      </c>
    </row>
    <row r="284" spans="1:12" ht="63" customHeight="1" x14ac:dyDescent="0.25">
      <c r="A284" s="97" t="s">
        <v>436</v>
      </c>
      <c r="B284" s="94" t="s">
        <v>359</v>
      </c>
      <c r="C284" s="94" t="s">
        <v>375</v>
      </c>
      <c r="D284" s="94" t="s">
        <v>437</v>
      </c>
      <c r="E284" s="98" t="s">
        <v>352</v>
      </c>
      <c r="F284" s="96">
        <f t="shared" ref="F284:K284" si="117">F285+F287+F289</f>
        <v>12617423</v>
      </c>
      <c r="G284" s="96">
        <f t="shared" si="117"/>
        <v>50000</v>
      </c>
      <c r="H284" s="96">
        <f t="shared" si="117"/>
        <v>413071</v>
      </c>
      <c r="I284" s="96">
        <f t="shared" si="117"/>
        <v>0</v>
      </c>
      <c r="J284" s="96">
        <f t="shared" si="117"/>
        <v>0</v>
      </c>
      <c r="K284" s="96">
        <f t="shared" si="117"/>
        <v>0</v>
      </c>
      <c r="L284" s="96">
        <f t="shared" si="105"/>
        <v>13080494</v>
      </c>
    </row>
    <row r="285" spans="1:12" ht="110.25" customHeight="1" x14ac:dyDescent="0.25">
      <c r="A285" s="97" t="s">
        <v>331</v>
      </c>
      <c r="B285" s="94" t="s">
        <v>359</v>
      </c>
      <c r="C285" s="94" t="s">
        <v>375</v>
      </c>
      <c r="D285" s="94" t="s">
        <v>437</v>
      </c>
      <c r="E285" s="94" t="s">
        <v>332</v>
      </c>
      <c r="F285" s="96">
        <f t="shared" ref="F285:K285" si="118">F286</f>
        <v>11484533</v>
      </c>
      <c r="G285" s="96">
        <f t="shared" si="118"/>
        <v>0</v>
      </c>
      <c r="H285" s="96">
        <f t="shared" si="118"/>
        <v>328950</v>
      </c>
      <c r="I285" s="96">
        <f t="shared" si="118"/>
        <v>0</v>
      </c>
      <c r="J285" s="96">
        <f t="shared" si="118"/>
        <v>0</v>
      </c>
      <c r="K285" s="96">
        <f t="shared" si="118"/>
        <v>0</v>
      </c>
      <c r="L285" s="96">
        <f t="shared" si="105"/>
        <v>11813483</v>
      </c>
    </row>
    <row r="286" spans="1:12" ht="47.25" customHeight="1" x14ac:dyDescent="0.25">
      <c r="A286" s="97" t="s">
        <v>333</v>
      </c>
      <c r="B286" s="94" t="s">
        <v>359</v>
      </c>
      <c r="C286" s="94" t="s">
        <v>375</v>
      </c>
      <c r="D286" s="94" t="s">
        <v>437</v>
      </c>
      <c r="E286" s="94" t="s">
        <v>334</v>
      </c>
      <c r="F286" s="96">
        <v>11484533</v>
      </c>
      <c r="G286" s="96">
        <v>0</v>
      </c>
      <c r="H286" s="96">
        <v>328950</v>
      </c>
      <c r="I286" s="96"/>
      <c r="J286" s="96"/>
      <c r="K286" s="96"/>
      <c r="L286" s="96">
        <f t="shared" si="105"/>
        <v>11813483</v>
      </c>
    </row>
    <row r="287" spans="1:12" ht="47.25" customHeight="1" x14ac:dyDescent="0.25">
      <c r="A287" s="97" t="s">
        <v>338</v>
      </c>
      <c r="B287" s="94" t="s">
        <v>359</v>
      </c>
      <c r="C287" s="94" t="s">
        <v>375</v>
      </c>
      <c r="D287" s="94" t="s">
        <v>437</v>
      </c>
      <c r="E287" s="94" t="s">
        <v>339</v>
      </c>
      <c r="F287" s="96">
        <f t="shared" ref="F287:K287" si="119">F288</f>
        <v>976415</v>
      </c>
      <c r="G287" s="96">
        <f t="shared" si="119"/>
        <v>50000</v>
      </c>
      <c r="H287" s="96">
        <f t="shared" si="119"/>
        <v>88191</v>
      </c>
      <c r="I287" s="96">
        <f t="shared" si="119"/>
        <v>0</v>
      </c>
      <c r="J287" s="96">
        <f t="shared" si="119"/>
        <v>0</v>
      </c>
      <c r="K287" s="96">
        <f t="shared" si="119"/>
        <v>0</v>
      </c>
      <c r="L287" s="96">
        <f t="shared" si="105"/>
        <v>1114606</v>
      </c>
    </row>
    <row r="288" spans="1:12" ht="47.25" customHeight="1" x14ac:dyDescent="0.25">
      <c r="A288" s="97" t="s">
        <v>340</v>
      </c>
      <c r="B288" s="94" t="s">
        <v>359</v>
      </c>
      <c r="C288" s="94" t="s">
        <v>375</v>
      </c>
      <c r="D288" s="94" t="s">
        <v>437</v>
      </c>
      <c r="E288" s="94" t="s">
        <v>341</v>
      </c>
      <c r="F288" s="96">
        <v>976415</v>
      </c>
      <c r="G288" s="96">
        <v>50000</v>
      </c>
      <c r="H288" s="96">
        <v>88191</v>
      </c>
      <c r="I288" s="96"/>
      <c r="J288" s="96"/>
      <c r="K288" s="96"/>
      <c r="L288" s="96">
        <f t="shared" si="105"/>
        <v>1114606</v>
      </c>
    </row>
    <row r="289" spans="1:12" ht="15.75" customHeight="1" x14ac:dyDescent="0.25">
      <c r="A289" s="97" t="s">
        <v>342</v>
      </c>
      <c r="B289" s="94" t="s">
        <v>359</v>
      </c>
      <c r="C289" s="94" t="s">
        <v>375</v>
      </c>
      <c r="D289" s="94" t="s">
        <v>437</v>
      </c>
      <c r="E289" s="94" t="s">
        <v>343</v>
      </c>
      <c r="F289" s="96">
        <f t="shared" ref="F289:K289" si="120">F290</f>
        <v>156475</v>
      </c>
      <c r="G289" s="96">
        <f t="shared" si="120"/>
        <v>0</v>
      </c>
      <c r="H289" s="96">
        <f t="shared" si="120"/>
        <v>-4070</v>
      </c>
      <c r="I289" s="96">
        <f t="shared" si="120"/>
        <v>0</v>
      </c>
      <c r="J289" s="96">
        <f t="shared" si="120"/>
        <v>0</v>
      </c>
      <c r="K289" s="96">
        <f t="shared" si="120"/>
        <v>0</v>
      </c>
      <c r="L289" s="96">
        <f t="shared" si="105"/>
        <v>152405</v>
      </c>
    </row>
    <row r="290" spans="1:12" ht="31.5" customHeight="1" x14ac:dyDescent="0.25">
      <c r="A290" s="97" t="s">
        <v>344</v>
      </c>
      <c r="B290" s="94" t="s">
        <v>359</v>
      </c>
      <c r="C290" s="94" t="s">
        <v>375</v>
      </c>
      <c r="D290" s="94" t="s">
        <v>437</v>
      </c>
      <c r="E290" s="94" t="s">
        <v>345</v>
      </c>
      <c r="F290" s="96">
        <v>156475</v>
      </c>
      <c r="G290" s="96">
        <v>0</v>
      </c>
      <c r="H290" s="96">
        <v>-4070</v>
      </c>
      <c r="I290" s="96"/>
      <c r="J290" s="96"/>
      <c r="K290" s="96"/>
      <c r="L290" s="96">
        <f t="shared" si="105"/>
        <v>152405</v>
      </c>
    </row>
    <row r="291" spans="1:12" ht="31.5" customHeight="1" x14ac:dyDescent="0.25">
      <c r="A291" s="97" t="s">
        <v>438</v>
      </c>
      <c r="B291" s="94" t="s">
        <v>359</v>
      </c>
      <c r="C291" s="94" t="s">
        <v>375</v>
      </c>
      <c r="D291" s="94" t="s">
        <v>439</v>
      </c>
      <c r="E291" s="98" t="s">
        <v>352</v>
      </c>
      <c r="F291" s="96">
        <f t="shared" ref="F291:K292" si="121">F292</f>
        <v>1922538</v>
      </c>
      <c r="G291" s="96">
        <f t="shared" si="121"/>
        <v>0</v>
      </c>
      <c r="H291" s="96">
        <f t="shared" si="121"/>
        <v>4300</v>
      </c>
      <c r="I291" s="96">
        <f t="shared" si="121"/>
        <v>0</v>
      </c>
      <c r="J291" s="96">
        <f t="shared" si="121"/>
        <v>0</v>
      </c>
      <c r="K291" s="96">
        <f t="shared" si="121"/>
        <v>0</v>
      </c>
      <c r="L291" s="96">
        <f t="shared" si="105"/>
        <v>1926838</v>
      </c>
    </row>
    <row r="292" spans="1:12" ht="63" customHeight="1" x14ac:dyDescent="0.25">
      <c r="A292" s="97" t="s">
        <v>368</v>
      </c>
      <c r="B292" s="94" t="s">
        <v>359</v>
      </c>
      <c r="C292" s="94" t="s">
        <v>375</v>
      </c>
      <c r="D292" s="94" t="s">
        <v>439</v>
      </c>
      <c r="E292" s="94" t="s">
        <v>369</v>
      </c>
      <c r="F292" s="96">
        <f t="shared" si="121"/>
        <v>1922538</v>
      </c>
      <c r="G292" s="96">
        <f t="shared" si="121"/>
        <v>0</v>
      </c>
      <c r="H292" s="96">
        <f t="shared" si="121"/>
        <v>4300</v>
      </c>
      <c r="I292" s="96">
        <f t="shared" si="121"/>
        <v>0</v>
      </c>
      <c r="J292" s="96">
        <f t="shared" si="121"/>
        <v>0</v>
      </c>
      <c r="K292" s="96">
        <f t="shared" si="121"/>
        <v>0</v>
      </c>
      <c r="L292" s="96">
        <f t="shared" si="105"/>
        <v>1926838</v>
      </c>
    </row>
    <row r="293" spans="1:12" ht="15.75" customHeight="1" x14ac:dyDescent="0.25">
      <c r="A293" s="97" t="s">
        <v>370</v>
      </c>
      <c r="B293" s="94" t="s">
        <v>359</v>
      </c>
      <c r="C293" s="94" t="s">
        <v>375</v>
      </c>
      <c r="D293" s="94" t="s">
        <v>439</v>
      </c>
      <c r="E293" s="94" t="s">
        <v>371</v>
      </c>
      <c r="F293" s="96">
        <v>1922538</v>
      </c>
      <c r="G293" s="96">
        <v>0</v>
      </c>
      <c r="H293" s="96">
        <v>4300</v>
      </c>
      <c r="I293" s="96"/>
      <c r="J293" s="96"/>
      <c r="K293" s="96"/>
      <c r="L293" s="96">
        <f t="shared" si="105"/>
        <v>1926838</v>
      </c>
    </row>
    <row r="294" spans="1:12" ht="47.25" customHeight="1" x14ac:dyDescent="0.25">
      <c r="A294" s="97" t="s">
        <v>440</v>
      </c>
      <c r="B294" s="94" t="s">
        <v>359</v>
      </c>
      <c r="C294" s="94" t="s">
        <v>375</v>
      </c>
      <c r="D294" s="94" t="s">
        <v>441</v>
      </c>
      <c r="E294" s="98" t="s">
        <v>352</v>
      </c>
      <c r="F294" s="96">
        <f t="shared" ref="F294:K295" si="122">F295</f>
        <v>100000</v>
      </c>
      <c r="G294" s="96">
        <f t="shared" si="122"/>
        <v>50000</v>
      </c>
      <c r="H294" s="96">
        <f t="shared" si="122"/>
        <v>0</v>
      </c>
      <c r="I294" s="96">
        <f t="shared" si="122"/>
        <v>0</v>
      </c>
      <c r="J294" s="96">
        <f t="shared" si="122"/>
        <v>0</v>
      </c>
      <c r="K294" s="96">
        <f t="shared" si="122"/>
        <v>0</v>
      </c>
      <c r="L294" s="96">
        <f t="shared" si="105"/>
        <v>150000</v>
      </c>
    </row>
    <row r="295" spans="1:12" ht="47.25" customHeight="1" x14ac:dyDescent="0.25">
      <c r="A295" s="97" t="s">
        <v>338</v>
      </c>
      <c r="B295" s="94" t="s">
        <v>359</v>
      </c>
      <c r="C295" s="94" t="s">
        <v>375</v>
      </c>
      <c r="D295" s="94" t="s">
        <v>441</v>
      </c>
      <c r="E295" s="94" t="s">
        <v>339</v>
      </c>
      <c r="F295" s="96">
        <f t="shared" si="122"/>
        <v>100000</v>
      </c>
      <c r="G295" s="96">
        <f t="shared" si="122"/>
        <v>50000</v>
      </c>
      <c r="H295" s="96">
        <f t="shared" si="122"/>
        <v>0</v>
      </c>
      <c r="I295" s="96">
        <f t="shared" si="122"/>
        <v>0</v>
      </c>
      <c r="J295" s="96">
        <f t="shared" si="122"/>
        <v>0</v>
      </c>
      <c r="K295" s="96">
        <f t="shared" si="122"/>
        <v>0</v>
      </c>
      <c r="L295" s="96">
        <f t="shared" si="105"/>
        <v>150000</v>
      </c>
    </row>
    <row r="296" spans="1:12" ht="47.25" customHeight="1" x14ac:dyDescent="0.25">
      <c r="A296" s="97" t="s">
        <v>340</v>
      </c>
      <c r="B296" s="94" t="s">
        <v>359</v>
      </c>
      <c r="C296" s="94" t="s">
        <v>375</v>
      </c>
      <c r="D296" s="94" t="s">
        <v>441</v>
      </c>
      <c r="E296" s="94" t="s">
        <v>341</v>
      </c>
      <c r="F296" s="96">
        <v>100000</v>
      </c>
      <c r="G296" s="96">
        <v>50000</v>
      </c>
      <c r="H296" s="96"/>
      <c r="I296" s="96"/>
      <c r="J296" s="96"/>
      <c r="K296" s="96"/>
      <c r="L296" s="96">
        <f t="shared" si="105"/>
        <v>150000</v>
      </c>
    </row>
    <row r="297" spans="1:12" ht="15.75" customHeight="1" x14ac:dyDescent="0.25">
      <c r="A297" s="97" t="s">
        <v>442</v>
      </c>
      <c r="B297" s="94" t="s">
        <v>359</v>
      </c>
      <c r="C297" s="94" t="s">
        <v>375</v>
      </c>
      <c r="D297" s="94" t="s">
        <v>443</v>
      </c>
      <c r="E297" s="98" t="s">
        <v>352</v>
      </c>
      <c r="F297" s="96">
        <f t="shared" ref="F297:K298" si="123">F298</f>
        <v>54000</v>
      </c>
      <c r="G297" s="96">
        <f t="shared" si="123"/>
        <v>0</v>
      </c>
      <c r="H297" s="96">
        <f t="shared" si="123"/>
        <v>0</v>
      </c>
      <c r="I297" s="96">
        <f t="shared" si="123"/>
        <v>0</v>
      </c>
      <c r="J297" s="96">
        <f t="shared" si="123"/>
        <v>0</v>
      </c>
      <c r="K297" s="96">
        <f t="shared" si="123"/>
        <v>0</v>
      </c>
      <c r="L297" s="96">
        <f t="shared" si="105"/>
        <v>54000</v>
      </c>
    </row>
    <row r="298" spans="1:12" ht="31.5" customHeight="1" x14ac:dyDescent="0.25">
      <c r="A298" s="97" t="s">
        <v>380</v>
      </c>
      <c r="B298" s="94" t="s">
        <v>359</v>
      </c>
      <c r="C298" s="94" t="s">
        <v>375</v>
      </c>
      <c r="D298" s="94" t="s">
        <v>443</v>
      </c>
      <c r="E298" s="94" t="s">
        <v>381</v>
      </c>
      <c r="F298" s="96">
        <f t="shared" si="123"/>
        <v>54000</v>
      </c>
      <c r="G298" s="96">
        <f t="shared" si="123"/>
        <v>0</v>
      </c>
      <c r="H298" s="96">
        <f t="shared" si="123"/>
        <v>0</v>
      </c>
      <c r="I298" s="96">
        <f t="shared" si="123"/>
        <v>0</v>
      </c>
      <c r="J298" s="96">
        <f t="shared" si="123"/>
        <v>0</v>
      </c>
      <c r="K298" s="96">
        <f t="shared" si="123"/>
        <v>0</v>
      </c>
      <c r="L298" s="96">
        <f t="shared" si="105"/>
        <v>54000</v>
      </c>
    </row>
    <row r="299" spans="1:12" ht="15.75" customHeight="1" x14ac:dyDescent="0.25">
      <c r="A299" s="97" t="s">
        <v>442</v>
      </c>
      <c r="B299" s="94" t="s">
        <v>359</v>
      </c>
      <c r="C299" s="94" t="s">
        <v>375</v>
      </c>
      <c r="D299" s="94" t="s">
        <v>443</v>
      </c>
      <c r="E299" s="94" t="s">
        <v>444</v>
      </c>
      <c r="F299" s="96">
        <v>54000</v>
      </c>
      <c r="G299" s="96">
        <v>0</v>
      </c>
      <c r="H299" s="96">
        <v>0</v>
      </c>
      <c r="I299" s="96">
        <v>0</v>
      </c>
      <c r="J299" s="96">
        <v>0</v>
      </c>
      <c r="K299" s="96">
        <v>0</v>
      </c>
      <c r="L299" s="96">
        <f t="shared" si="105"/>
        <v>54000</v>
      </c>
    </row>
    <row r="300" spans="1:12" ht="173.25" x14ac:dyDescent="0.25">
      <c r="A300" s="97" t="s">
        <v>698</v>
      </c>
      <c r="B300" s="94" t="s">
        <v>359</v>
      </c>
      <c r="C300" s="94" t="s">
        <v>375</v>
      </c>
      <c r="D300" s="94" t="s">
        <v>699</v>
      </c>
      <c r="E300" s="98" t="s">
        <v>352</v>
      </c>
      <c r="F300" s="96">
        <f t="shared" ref="F300:K301" si="124">F301</f>
        <v>176400</v>
      </c>
      <c r="G300" s="96">
        <f t="shared" si="124"/>
        <v>0</v>
      </c>
      <c r="H300" s="96">
        <f t="shared" si="124"/>
        <v>0</v>
      </c>
      <c r="I300" s="96">
        <f t="shared" si="124"/>
        <v>0</v>
      </c>
      <c r="J300" s="96">
        <f t="shared" si="124"/>
        <v>0</v>
      </c>
      <c r="K300" s="96">
        <f t="shared" si="124"/>
        <v>0</v>
      </c>
      <c r="L300" s="96">
        <f t="shared" si="105"/>
        <v>176400</v>
      </c>
    </row>
    <row r="301" spans="1:12" ht="31.5" customHeight="1" x14ac:dyDescent="0.25">
      <c r="A301" s="97" t="s">
        <v>380</v>
      </c>
      <c r="B301" s="94" t="s">
        <v>359</v>
      </c>
      <c r="C301" s="94" t="s">
        <v>375</v>
      </c>
      <c r="D301" s="94" t="s">
        <v>699</v>
      </c>
      <c r="E301" s="94" t="s">
        <v>381</v>
      </c>
      <c r="F301" s="96">
        <f t="shared" si="124"/>
        <v>176400</v>
      </c>
      <c r="G301" s="96">
        <f t="shared" si="124"/>
        <v>0</v>
      </c>
      <c r="H301" s="96">
        <f t="shared" si="124"/>
        <v>0</v>
      </c>
      <c r="I301" s="96">
        <f t="shared" si="124"/>
        <v>0</v>
      </c>
      <c r="J301" s="96">
        <f t="shared" si="124"/>
        <v>0</v>
      </c>
      <c r="K301" s="96">
        <f t="shared" si="124"/>
        <v>0</v>
      </c>
      <c r="L301" s="96">
        <f t="shared" si="105"/>
        <v>176400</v>
      </c>
    </row>
    <row r="302" spans="1:12" ht="47.25" customHeight="1" x14ac:dyDescent="0.25">
      <c r="A302" s="97" t="s">
        <v>460</v>
      </c>
      <c r="B302" s="94" t="s">
        <v>359</v>
      </c>
      <c r="C302" s="94" t="s">
        <v>375</v>
      </c>
      <c r="D302" s="94" t="s">
        <v>699</v>
      </c>
      <c r="E302" s="94" t="s">
        <v>445</v>
      </c>
      <c r="F302" s="96">
        <v>176400</v>
      </c>
      <c r="G302" s="96">
        <v>0</v>
      </c>
      <c r="H302" s="96">
        <v>0</v>
      </c>
      <c r="I302" s="96">
        <v>0</v>
      </c>
      <c r="J302" s="96">
        <v>0</v>
      </c>
      <c r="K302" s="96">
        <v>0</v>
      </c>
      <c r="L302" s="96">
        <f t="shared" si="105"/>
        <v>176400</v>
      </c>
    </row>
    <row r="303" spans="1:12" ht="15.75" customHeight="1" x14ac:dyDescent="0.25">
      <c r="A303" s="95" t="s">
        <v>208</v>
      </c>
      <c r="B303" s="94" t="s">
        <v>446</v>
      </c>
      <c r="C303" s="94" t="s">
        <v>352</v>
      </c>
      <c r="D303" s="94" t="s">
        <v>352</v>
      </c>
      <c r="E303" s="94" t="s">
        <v>352</v>
      </c>
      <c r="F303" s="96">
        <f t="shared" ref="F303:K303" si="125">F304+F326</f>
        <v>28890909</v>
      </c>
      <c r="G303" s="96">
        <f t="shared" si="125"/>
        <v>1111563.76</v>
      </c>
      <c r="H303" s="96">
        <f t="shared" si="125"/>
        <v>581960.96000000008</v>
      </c>
      <c r="I303" s="96">
        <f t="shared" si="125"/>
        <v>0</v>
      </c>
      <c r="J303" s="96">
        <f t="shared" si="125"/>
        <v>-270229.78999999998</v>
      </c>
      <c r="K303" s="96">
        <f t="shared" si="125"/>
        <v>-60000</v>
      </c>
      <c r="L303" s="96">
        <f t="shared" si="105"/>
        <v>30254203.930000003</v>
      </c>
    </row>
    <row r="304" spans="1:12" ht="15.75" customHeight="1" x14ac:dyDescent="0.25">
      <c r="A304" s="95" t="s">
        <v>700</v>
      </c>
      <c r="B304" s="94" t="s">
        <v>446</v>
      </c>
      <c r="C304" s="94" t="s">
        <v>328</v>
      </c>
      <c r="D304" s="94" t="s">
        <v>352</v>
      </c>
      <c r="E304" s="94" t="s">
        <v>352</v>
      </c>
      <c r="F304" s="96">
        <f t="shared" ref="F304:K304" si="126">F305+F308+F311+F314+F317+F323+F320</f>
        <v>19363348</v>
      </c>
      <c r="G304" s="96">
        <f t="shared" si="126"/>
        <v>978288.15999999992</v>
      </c>
      <c r="H304" s="96">
        <f t="shared" si="126"/>
        <v>-42065.1</v>
      </c>
      <c r="I304" s="96">
        <f t="shared" si="126"/>
        <v>0</v>
      </c>
      <c r="J304" s="96">
        <f t="shared" si="126"/>
        <v>-270229.78999999998</v>
      </c>
      <c r="K304" s="96">
        <f t="shared" si="126"/>
        <v>-60000</v>
      </c>
      <c r="L304" s="96">
        <f t="shared" si="105"/>
        <v>19969341.27</v>
      </c>
    </row>
    <row r="305" spans="1:12" ht="15.75" customHeight="1" x14ac:dyDescent="0.25">
      <c r="A305" s="97" t="s">
        <v>447</v>
      </c>
      <c r="B305" s="94" t="s">
        <v>446</v>
      </c>
      <c r="C305" s="94" t="s">
        <v>328</v>
      </c>
      <c r="D305" s="94" t="s">
        <v>448</v>
      </c>
      <c r="E305" s="98" t="s">
        <v>352</v>
      </c>
      <c r="F305" s="96">
        <f t="shared" ref="F305:K306" si="127">F306</f>
        <v>5471058</v>
      </c>
      <c r="G305" s="96">
        <f t="shared" si="127"/>
        <v>505702.47</v>
      </c>
      <c r="H305" s="96">
        <f t="shared" si="127"/>
        <v>105681</v>
      </c>
      <c r="I305" s="96">
        <f t="shared" si="127"/>
        <v>0</v>
      </c>
      <c r="J305" s="96">
        <f t="shared" si="127"/>
        <v>-7723.32</v>
      </c>
      <c r="K305" s="96">
        <f t="shared" si="127"/>
        <v>-60000</v>
      </c>
      <c r="L305" s="96">
        <f t="shared" si="105"/>
        <v>6014718.1499999994</v>
      </c>
    </row>
    <row r="306" spans="1:12" ht="63" customHeight="1" x14ac:dyDescent="0.25">
      <c r="A306" s="97" t="s">
        <v>368</v>
      </c>
      <c r="B306" s="94" t="s">
        <v>446</v>
      </c>
      <c r="C306" s="94" t="s">
        <v>328</v>
      </c>
      <c r="D306" s="94" t="s">
        <v>448</v>
      </c>
      <c r="E306" s="94" t="s">
        <v>369</v>
      </c>
      <c r="F306" s="96">
        <f t="shared" si="127"/>
        <v>5471058</v>
      </c>
      <c r="G306" s="96">
        <f t="shared" si="127"/>
        <v>505702.47</v>
      </c>
      <c r="H306" s="96">
        <f t="shared" si="127"/>
        <v>105681</v>
      </c>
      <c r="I306" s="96">
        <f t="shared" si="127"/>
        <v>0</v>
      </c>
      <c r="J306" s="96">
        <f t="shared" si="127"/>
        <v>-7723.32</v>
      </c>
      <c r="K306" s="96">
        <f t="shared" si="127"/>
        <v>-60000</v>
      </c>
      <c r="L306" s="96">
        <f t="shared" si="105"/>
        <v>6014718.1499999994</v>
      </c>
    </row>
    <row r="307" spans="1:12" ht="15.75" customHeight="1" x14ac:dyDescent="0.25">
      <c r="A307" s="97" t="s">
        <v>370</v>
      </c>
      <c r="B307" s="94" t="s">
        <v>446</v>
      </c>
      <c r="C307" s="94" t="s">
        <v>328</v>
      </c>
      <c r="D307" s="94" t="s">
        <v>448</v>
      </c>
      <c r="E307" s="94" t="s">
        <v>371</v>
      </c>
      <c r="F307" s="96">
        <v>5471058</v>
      </c>
      <c r="G307" s="96">
        <v>505702.47</v>
      </c>
      <c r="H307" s="96">
        <v>105681</v>
      </c>
      <c r="I307" s="96"/>
      <c r="J307" s="96">
        <v>-7723.32</v>
      </c>
      <c r="K307" s="96">
        <v>-60000</v>
      </c>
      <c r="L307" s="96">
        <f t="shared" si="105"/>
        <v>6014718.1499999994</v>
      </c>
    </row>
    <row r="308" spans="1:12" ht="31.5" customHeight="1" x14ac:dyDescent="0.25">
      <c r="A308" s="97" t="s">
        <v>449</v>
      </c>
      <c r="B308" s="94" t="s">
        <v>446</v>
      </c>
      <c r="C308" s="94" t="s">
        <v>328</v>
      </c>
      <c r="D308" s="94" t="s">
        <v>450</v>
      </c>
      <c r="E308" s="98" t="s">
        <v>352</v>
      </c>
      <c r="F308" s="96">
        <f t="shared" ref="F308:K309" si="128">F309</f>
        <v>12308281</v>
      </c>
      <c r="G308" s="96">
        <f t="shared" si="128"/>
        <v>82774.460000000006</v>
      </c>
      <c r="H308" s="96">
        <f t="shared" si="128"/>
        <v>-102496.28</v>
      </c>
      <c r="I308" s="96">
        <f t="shared" si="128"/>
        <v>0</v>
      </c>
      <c r="J308" s="96">
        <f t="shared" si="128"/>
        <v>-262506.46999999997</v>
      </c>
      <c r="K308" s="96">
        <f t="shared" si="128"/>
        <v>0</v>
      </c>
      <c r="L308" s="96">
        <f t="shared" si="105"/>
        <v>12026052.710000001</v>
      </c>
    </row>
    <row r="309" spans="1:12" ht="63" customHeight="1" x14ac:dyDescent="0.25">
      <c r="A309" s="97" t="s">
        <v>368</v>
      </c>
      <c r="B309" s="94" t="s">
        <v>446</v>
      </c>
      <c r="C309" s="94" t="s">
        <v>328</v>
      </c>
      <c r="D309" s="94" t="s">
        <v>450</v>
      </c>
      <c r="E309" s="94" t="s">
        <v>369</v>
      </c>
      <c r="F309" s="96">
        <f t="shared" si="128"/>
        <v>12308281</v>
      </c>
      <c r="G309" s="96">
        <f t="shared" si="128"/>
        <v>82774.460000000006</v>
      </c>
      <c r="H309" s="96">
        <f t="shared" si="128"/>
        <v>-102496.28</v>
      </c>
      <c r="I309" s="96">
        <f t="shared" si="128"/>
        <v>0</v>
      </c>
      <c r="J309" s="96">
        <f t="shared" si="128"/>
        <v>-262506.46999999997</v>
      </c>
      <c r="K309" s="96">
        <f t="shared" si="128"/>
        <v>0</v>
      </c>
      <c r="L309" s="96">
        <f t="shared" si="105"/>
        <v>12026052.710000001</v>
      </c>
    </row>
    <row r="310" spans="1:12" ht="15.75" customHeight="1" x14ac:dyDescent="0.25">
      <c r="A310" s="97" t="s">
        <v>370</v>
      </c>
      <c r="B310" s="94" t="s">
        <v>446</v>
      </c>
      <c r="C310" s="94" t="s">
        <v>328</v>
      </c>
      <c r="D310" s="94" t="s">
        <v>450</v>
      </c>
      <c r="E310" s="94" t="s">
        <v>371</v>
      </c>
      <c r="F310" s="96">
        <v>12308281</v>
      </c>
      <c r="G310" s="96">
        <v>82774.460000000006</v>
      </c>
      <c r="H310" s="96">
        <f>-0.18-102496.1</f>
        <v>-102496.28</v>
      </c>
      <c r="I310" s="96"/>
      <c r="J310" s="96">
        <v>-262506.46999999997</v>
      </c>
      <c r="K310" s="96"/>
      <c r="L310" s="96">
        <f t="shared" si="105"/>
        <v>12026052.710000001</v>
      </c>
    </row>
    <row r="311" spans="1:12" ht="15.75" customHeight="1" x14ac:dyDescent="0.25">
      <c r="A311" s="97" t="s">
        <v>451</v>
      </c>
      <c r="B311" s="94" t="s">
        <v>446</v>
      </c>
      <c r="C311" s="94" t="s">
        <v>328</v>
      </c>
      <c r="D311" s="94" t="s">
        <v>452</v>
      </c>
      <c r="E311" s="98" t="s">
        <v>352</v>
      </c>
      <c r="F311" s="96">
        <f t="shared" ref="F311:K312" si="129">F312</f>
        <v>45250</v>
      </c>
      <c r="G311" s="96">
        <f t="shared" si="129"/>
        <v>0</v>
      </c>
      <c r="H311" s="96">
        <f t="shared" si="129"/>
        <v>-45250</v>
      </c>
      <c r="I311" s="96">
        <f t="shared" si="129"/>
        <v>0</v>
      </c>
      <c r="J311" s="96">
        <f t="shared" si="129"/>
        <v>0</v>
      </c>
      <c r="K311" s="96">
        <f t="shared" si="129"/>
        <v>0</v>
      </c>
      <c r="L311" s="96">
        <f t="shared" si="105"/>
        <v>0</v>
      </c>
    </row>
    <row r="312" spans="1:12" ht="63" customHeight="1" x14ac:dyDescent="0.25">
      <c r="A312" s="97" t="s">
        <v>368</v>
      </c>
      <c r="B312" s="94" t="s">
        <v>446</v>
      </c>
      <c r="C312" s="94" t="s">
        <v>328</v>
      </c>
      <c r="D312" s="94" t="s">
        <v>452</v>
      </c>
      <c r="E312" s="94" t="s">
        <v>369</v>
      </c>
      <c r="F312" s="96">
        <f t="shared" si="129"/>
        <v>45250</v>
      </c>
      <c r="G312" s="96">
        <f t="shared" si="129"/>
        <v>0</v>
      </c>
      <c r="H312" s="96">
        <f t="shared" si="129"/>
        <v>-45250</v>
      </c>
      <c r="I312" s="96">
        <f t="shared" si="129"/>
        <v>0</v>
      </c>
      <c r="J312" s="96">
        <f t="shared" si="129"/>
        <v>0</v>
      </c>
      <c r="K312" s="96">
        <f t="shared" si="129"/>
        <v>0</v>
      </c>
      <c r="L312" s="96">
        <f t="shared" si="105"/>
        <v>0</v>
      </c>
    </row>
    <row r="313" spans="1:12" ht="15.75" customHeight="1" x14ac:dyDescent="0.25">
      <c r="A313" s="97" t="s">
        <v>370</v>
      </c>
      <c r="B313" s="94" t="s">
        <v>446</v>
      </c>
      <c r="C313" s="94" t="s">
        <v>328</v>
      </c>
      <c r="D313" s="94" t="s">
        <v>452</v>
      </c>
      <c r="E313" s="94" t="s">
        <v>371</v>
      </c>
      <c r="F313" s="96">
        <v>45250</v>
      </c>
      <c r="G313" s="96">
        <v>0</v>
      </c>
      <c r="H313" s="96">
        <v>-45250</v>
      </c>
      <c r="I313" s="96"/>
      <c r="J313" s="96"/>
      <c r="K313" s="96"/>
      <c r="L313" s="96">
        <f t="shared" si="105"/>
        <v>0</v>
      </c>
    </row>
    <row r="314" spans="1:12" ht="47.25" customHeight="1" x14ac:dyDescent="0.25">
      <c r="A314" s="97" t="s">
        <v>453</v>
      </c>
      <c r="B314" s="94" t="s">
        <v>446</v>
      </c>
      <c r="C314" s="94" t="s">
        <v>328</v>
      </c>
      <c r="D314" s="94" t="s">
        <v>454</v>
      </c>
      <c r="E314" s="98" t="s">
        <v>352</v>
      </c>
      <c r="F314" s="96">
        <f t="shared" ref="F314:K315" si="130">F315</f>
        <v>176000</v>
      </c>
      <c r="G314" s="96">
        <f t="shared" si="130"/>
        <v>377301.41</v>
      </c>
      <c r="H314" s="96">
        <f t="shared" si="130"/>
        <v>0</v>
      </c>
      <c r="I314" s="96">
        <f t="shared" si="130"/>
        <v>0</v>
      </c>
      <c r="J314" s="96">
        <f t="shared" si="130"/>
        <v>0</v>
      </c>
      <c r="K314" s="96">
        <f t="shared" si="130"/>
        <v>0</v>
      </c>
      <c r="L314" s="96">
        <f t="shared" si="105"/>
        <v>553301.40999999992</v>
      </c>
    </row>
    <row r="315" spans="1:12" ht="63" customHeight="1" x14ac:dyDescent="0.25">
      <c r="A315" s="97" t="s">
        <v>368</v>
      </c>
      <c r="B315" s="94" t="s">
        <v>446</v>
      </c>
      <c r="C315" s="94" t="s">
        <v>328</v>
      </c>
      <c r="D315" s="94" t="s">
        <v>454</v>
      </c>
      <c r="E315" s="94" t="s">
        <v>369</v>
      </c>
      <c r="F315" s="96">
        <f t="shared" si="130"/>
        <v>176000</v>
      </c>
      <c r="G315" s="96">
        <f t="shared" si="130"/>
        <v>377301.41</v>
      </c>
      <c r="H315" s="96">
        <f t="shared" si="130"/>
        <v>0</v>
      </c>
      <c r="I315" s="96">
        <f t="shared" si="130"/>
        <v>0</v>
      </c>
      <c r="J315" s="96">
        <f t="shared" si="130"/>
        <v>0</v>
      </c>
      <c r="K315" s="96">
        <f t="shared" si="130"/>
        <v>0</v>
      </c>
      <c r="L315" s="96">
        <f t="shared" si="105"/>
        <v>553301.40999999992</v>
      </c>
    </row>
    <row r="316" spans="1:12" ht="15.75" customHeight="1" x14ac:dyDescent="0.25">
      <c r="A316" s="97" t="s">
        <v>370</v>
      </c>
      <c r="B316" s="94" t="s">
        <v>446</v>
      </c>
      <c r="C316" s="94" t="s">
        <v>328</v>
      </c>
      <c r="D316" s="94" t="s">
        <v>454</v>
      </c>
      <c r="E316" s="94" t="s">
        <v>371</v>
      </c>
      <c r="F316" s="96">
        <v>176000</v>
      </c>
      <c r="G316" s="96">
        <v>377301.41</v>
      </c>
      <c r="H316" s="96"/>
      <c r="I316" s="96"/>
      <c r="J316" s="96"/>
      <c r="K316" s="96"/>
      <c r="L316" s="96">
        <f t="shared" si="105"/>
        <v>553301.40999999992</v>
      </c>
    </row>
    <row r="317" spans="1:12" ht="63" customHeight="1" x14ac:dyDescent="0.25">
      <c r="A317" s="97" t="s">
        <v>701</v>
      </c>
      <c r="B317" s="94" t="s">
        <v>446</v>
      </c>
      <c r="C317" s="94" t="s">
        <v>328</v>
      </c>
      <c r="D317" s="94" t="s">
        <v>455</v>
      </c>
      <c r="E317" s="98" t="s">
        <v>352</v>
      </c>
      <c r="F317" s="96">
        <f t="shared" ref="F317:K318" si="131">F318</f>
        <v>1362759</v>
      </c>
      <c r="G317" s="96">
        <f t="shared" si="131"/>
        <v>-1362759</v>
      </c>
      <c r="H317" s="96">
        <f t="shared" si="131"/>
        <v>0</v>
      </c>
      <c r="I317" s="96">
        <f t="shared" si="131"/>
        <v>0</v>
      </c>
      <c r="J317" s="96">
        <f t="shared" si="131"/>
        <v>0</v>
      </c>
      <c r="K317" s="96">
        <f t="shared" si="131"/>
        <v>0</v>
      </c>
      <c r="L317" s="96">
        <f t="shared" si="105"/>
        <v>0</v>
      </c>
    </row>
    <row r="318" spans="1:12" ht="63" customHeight="1" x14ac:dyDescent="0.25">
      <c r="A318" s="97" t="s">
        <v>368</v>
      </c>
      <c r="B318" s="94" t="s">
        <v>446</v>
      </c>
      <c r="C318" s="94" t="s">
        <v>328</v>
      </c>
      <c r="D318" s="94" t="s">
        <v>455</v>
      </c>
      <c r="E318" s="94" t="s">
        <v>369</v>
      </c>
      <c r="F318" s="96">
        <f t="shared" si="131"/>
        <v>1362759</v>
      </c>
      <c r="G318" s="96">
        <f t="shared" si="131"/>
        <v>-1362759</v>
      </c>
      <c r="H318" s="96">
        <f t="shared" si="131"/>
        <v>0</v>
      </c>
      <c r="I318" s="96">
        <f t="shared" si="131"/>
        <v>0</v>
      </c>
      <c r="J318" s="96">
        <f t="shared" si="131"/>
        <v>0</v>
      </c>
      <c r="K318" s="96">
        <f t="shared" si="131"/>
        <v>0</v>
      </c>
      <c r="L318" s="96">
        <f t="shared" si="105"/>
        <v>0</v>
      </c>
    </row>
    <row r="319" spans="1:12" ht="15.75" customHeight="1" x14ac:dyDescent="0.25">
      <c r="A319" s="97" t="s">
        <v>370</v>
      </c>
      <c r="B319" s="94" t="s">
        <v>446</v>
      </c>
      <c r="C319" s="94" t="s">
        <v>328</v>
      </c>
      <c r="D319" s="94" t="s">
        <v>455</v>
      </c>
      <c r="E319" s="94" t="s">
        <v>371</v>
      </c>
      <c r="F319" s="96">
        <v>1362759</v>
      </c>
      <c r="G319" s="96">
        <v>-1362759</v>
      </c>
      <c r="H319" s="96"/>
      <c r="I319" s="96"/>
      <c r="J319" s="96"/>
      <c r="K319" s="96"/>
      <c r="L319" s="96">
        <f t="shared" si="105"/>
        <v>0</v>
      </c>
    </row>
    <row r="320" spans="1:12" ht="94.5" customHeight="1" x14ac:dyDescent="0.25">
      <c r="A320" s="68" t="s">
        <v>456</v>
      </c>
      <c r="B320" s="69" t="s">
        <v>446</v>
      </c>
      <c r="C320" s="69" t="s">
        <v>328</v>
      </c>
      <c r="D320" s="70" t="s">
        <v>457</v>
      </c>
      <c r="E320" s="71"/>
      <c r="F320" s="96">
        <f t="shared" ref="F320:K321" si="132">F321</f>
        <v>0</v>
      </c>
      <c r="G320" s="96">
        <f t="shared" si="132"/>
        <v>1075268.82</v>
      </c>
      <c r="H320" s="96">
        <f t="shared" si="132"/>
        <v>0.18</v>
      </c>
      <c r="I320" s="96">
        <f t="shared" si="132"/>
        <v>0</v>
      </c>
      <c r="J320" s="96">
        <f t="shared" si="132"/>
        <v>0</v>
      </c>
      <c r="K320" s="96">
        <f t="shared" si="132"/>
        <v>0</v>
      </c>
      <c r="L320" s="96">
        <f t="shared" si="105"/>
        <v>1075269</v>
      </c>
    </row>
    <row r="321" spans="1:12" ht="63" customHeight="1" x14ac:dyDescent="0.25">
      <c r="A321" s="72" t="s">
        <v>368</v>
      </c>
      <c r="B321" s="69" t="s">
        <v>446</v>
      </c>
      <c r="C321" s="69" t="s">
        <v>328</v>
      </c>
      <c r="D321" s="74" t="s">
        <v>457</v>
      </c>
      <c r="E321" s="75" t="s">
        <v>369</v>
      </c>
      <c r="F321" s="96">
        <f t="shared" si="132"/>
        <v>0</v>
      </c>
      <c r="G321" s="96">
        <f t="shared" si="132"/>
        <v>1075268.82</v>
      </c>
      <c r="H321" s="96">
        <f t="shared" si="132"/>
        <v>0.18</v>
      </c>
      <c r="I321" s="96">
        <f t="shared" si="132"/>
        <v>0</v>
      </c>
      <c r="J321" s="96">
        <f t="shared" si="132"/>
        <v>0</v>
      </c>
      <c r="K321" s="96">
        <f t="shared" si="132"/>
        <v>0</v>
      </c>
      <c r="L321" s="96">
        <f t="shared" si="105"/>
        <v>1075269</v>
      </c>
    </row>
    <row r="322" spans="1:12" ht="15.75" customHeight="1" x14ac:dyDescent="0.25">
      <c r="A322" s="72" t="s">
        <v>370</v>
      </c>
      <c r="B322" s="69" t="s">
        <v>446</v>
      </c>
      <c r="C322" s="69" t="s">
        <v>328</v>
      </c>
      <c r="D322" s="74" t="s">
        <v>457</v>
      </c>
      <c r="E322" s="75" t="s">
        <v>371</v>
      </c>
      <c r="F322" s="96">
        <v>0</v>
      </c>
      <c r="G322" s="96">
        <v>1075268.82</v>
      </c>
      <c r="H322" s="96">
        <v>0.18</v>
      </c>
      <c r="I322" s="96"/>
      <c r="J322" s="96"/>
      <c r="K322" s="96"/>
      <c r="L322" s="96">
        <f t="shared" si="105"/>
        <v>1075269</v>
      </c>
    </row>
    <row r="323" spans="1:12" ht="31.5" customHeight="1" x14ac:dyDescent="0.25">
      <c r="A323" s="97" t="s">
        <v>702</v>
      </c>
      <c r="B323" s="94" t="s">
        <v>446</v>
      </c>
      <c r="C323" s="94" t="s">
        <v>328</v>
      </c>
      <c r="D323" s="94" t="s">
        <v>703</v>
      </c>
      <c r="E323" s="94"/>
      <c r="F323" s="96">
        <f t="shared" ref="F323:K324" si="133">F324</f>
        <v>0</v>
      </c>
      <c r="G323" s="96">
        <f t="shared" si="133"/>
        <v>300000</v>
      </c>
      <c r="H323" s="96">
        <f t="shared" si="133"/>
        <v>0</v>
      </c>
      <c r="I323" s="96">
        <f t="shared" si="133"/>
        <v>0</v>
      </c>
      <c r="J323" s="96">
        <f t="shared" si="133"/>
        <v>0</v>
      </c>
      <c r="K323" s="96">
        <f t="shared" si="133"/>
        <v>0</v>
      </c>
      <c r="L323" s="96">
        <f t="shared" si="105"/>
        <v>300000</v>
      </c>
    </row>
    <row r="324" spans="1:12" ht="63" customHeight="1" x14ac:dyDescent="0.25">
      <c r="A324" s="97" t="s">
        <v>368</v>
      </c>
      <c r="B324" s="94" t="s">
        <v>446</v>
      </c>
      <c r="C324" s="94" t="s">
        <v>328</v>
      </c>
      <c r="D324" s="94" t="s">
        <v>703</v>
      </c>
      <c r="E324" s="94">
        <v>600</v>
      </c>
      <c r="F324" s="96">
        <f t="shared" si="133"/>
        <v>0</v>
      </c>
      <c r="G324" s="96">
        <f t="shared" si="133"/>
        <v>300000</v>
      </c>
      <c r="H324" s="96">
        <f t="shared" si="133"/>
        <v>0</v>
      </c>
      <c r="I324" s="96">
        <f t="shared" si="133"/>
        <v>0</v>
      </c>
      <c r="J324" s="96">
        <f t="shared" si="133"/>
        <v>0</v>
      </c>
      <c r="K324" s="96">
        <f t="shared" si="133"/>
        <v>0</v>
      </c>
      <c r="L324" s="96">
        <f t="shared" si="105"/>
        <v>300000</v>
      </c>
    </row>
    <row r="325" spans="1:12" ht="15.75" customHeight="1" x14ac:dyDescent="0.25">
      <c r="A325" s="97" t="s">
        <v>370</v>
      </c>
      <c r="B325" s="94" t="s">
        <v>446</v>
      </c>
      <c r="C325" s="94" t="s">
        <v>328</v>
      </c>
      <c r="D325" s="94" t="s">
        <v>703</v>
      </c>
      <c r="E325" s="94">
        <v>610</v>
      </c>
      <c r="F325" s="96">
        <v>0</v>
      </c>
      <c r="G325" s="96">
        <v>300000</v>
      </c>
      <c r="H325" s="96"/>
      <c r="I325" s="96"/>
      <c r="J325" s="96"/>
      <c r="K325" s="96"/>
      <c r="L325" s="96">
        <f t="shared" si="105"/>
        <v>300000</v>
      </c>
    </row>
    <row r="326" spans="1:12" ht="31.5" customHeight="1" x14ac:dyDescent="0.25">
      <c r="A326" s="95" t="s">
        <v>209</v>
      </c>
      <c r="B326" s="94" t="s">
        <v>446</v>
      </c>
      <c r="C326" s="94" t="s">
        <v>347</v>
      </c>
      <c r="D326" s="94" t="s">
        <v>352</v>
      </c>
      <c r="E326" s="94" t="s">
        <v>352</v>
      </c>
      <c r="F326" s="96">
        <f t="shared" ref="F326:K326" si="134">F327+F330+F337</f>
        <v>9527561</v>
      </c>
      <c r="G326" s="96">
        <f t="shared" si="134"/>
        <v>133275.6</v>
      </c>
      <c r="H326" s="96">
        <f t="shared" si="134"/>
        <v>624026.06000000006</v>
      </c>
      <c r="I326" s="96">
        <f t="shared" si="134"/>
        <v>0</v>
      </c>
      <c r="J326" s="96">
        <f t="shared" si="134"/>
        <v>0</v>
      </c>
      <c r="K326" s="96">
        <f t="shared" si="134"/>
        <v>0</v>
      </c>
      <c r="L326" s="96">
        <f t="shared" ref="L326:L389" si="135">SUM(F326:K326)</f>
        <v>10284862.66</v>
      </c>
    </row>
    <row r="327" spans="1:12" ht="47.25" customHeight="1" x14ac:dyDescent="0.25">
      <c r="A327" s="97" t="s">
        <v>336</v>
      </c>
      <c r="B327" s="94" t="s">
        <v>446</v>
      </c>
      <c r="C327" s="94" t="s">
        <v>347</v>
      </c>
      <c r="D327" s="94" t="s">
        <v>458</v>
      </c>
      <c r="E327" s="98" t="s">
        <v>352</v>
      </c>
      <c r="F327" s="96">
        <f t="shared" ref="F327:K328" si="136">F328</f>
        <v>1300275</v>
      </c>
      <c r="G327" s="96">
        <f t="shared" si="136"/>
        <v>0</v>
      </c>
      <c r="H327" s="96">
        <f t="shared" si="136"/>
        <v>0</v>
      </c>
      <c r="I327" s="96">
        <f t="shared" si="136"/>
        <v>0</v>
      </c>
      <c r="J327" s="96">
        <f t="shared" si="136"/>
        <v>0</v>
      </c>
      <c r="K327" s="96">
        <f t="shared" si="136"/>
        <v>0</v>
      </c>
      <c r="L327" s="96">
        <f t="shared" si="135"/>
        <v>1300275</v>
      </c>
    </row>
    <row r="328" spans="1:12" ht="110.25" customHeight="1" x14ac:dyDescent="0.25">
      <c r="A328" s="97" t="s">
        <v>331</v>
      </c>
      <c r="B328" s="94" t="s">
        <v>446</v>
      </c>
      <c r="C328" s="94" t="s">
        <v>347</v>
      </c>
      <c r="D328" s="94" t="s">
        <v>458</v>
      </c>
      <c r="E328" s="94" t="s">
        <v>332</v>
      </c>
      <c r="F328" s="96">
        <f t="shared" si="136"/>
        <v>1300275</v>
      </c>
      <c r="G328" s="96">
        <f t="shared" si="136"/>
        <v>0</v>
      </c>
      <c r="H328" s="96">
        <f t="shared" si="136"/>
        <v>0</v>
      </c>
      <c r="I328" s="96">
        <f t="shared" si="136"/>
        <v>0</v>
      </c>
      <c r="J328" s="96">
        <f t="shared" si="136"/>
        <v>0</v>
      </c>
      <c r="K328" s="96">
        <f t="shared" si="136"/>
        <v>0</v>
      </c>
      <c r="L328" s="96">
        <f t="shared" si="135"/>
        <v>1300275</v>
      </c>
    </row>
    <row r="329" spans="1:12" ht="47.25" customHeight="1" x14ac:dyDescent="0.25">
      <c r="A329" s="97" t="s">
        <v>333</v>
      </c>
      <c r="B329" s="94" t="s">
        <v>446</v>
      </c>
      <c r="C329" s="94" t="s">
        <v>347</v>
      </c>
      <c r="D329" s="94" t="s">
        <v>458</v>
      </c>
      <c r="E329" s="94" t="s">
        <v>334</v>
      </c>
      <c r="F329" s="96">
        <v>1300275</v>
      </c>
      <c r="G329" s="96">
        <v>0</v>
      </c>
      <c r="H329" s="96">
        <v>0</v>
      </c>
      <c r="I329" s="96">
        <v>0</v>
      </c>
      <c r="J329" s="96">
        <v>0</v>
      </c>
      <c r="K329" s="96">
        <v>0</v>
      </c>
      <c r="L329" s="96">
        <f t="shared" si="135"/>
        <v>1300275</v>
      </c>
    </row>
    <row r="330" spans="1:12" ht="63" customHeight="1" x14ac:dyDescent="0.25">
      <c r="A330" s="97" t="s">
        <v>436</v>
      </c>
      <c r="B330" s="94" t="s">
        <v>446</v>
      </c>
      <c r="C330" s="94" t="s">
        <v>347</v>
      </c>
      <c r="D330" s="94" t="s">
        <v>459</v>
      </c>
      <c r="E330" s="98" t="s">
        <v>352</v>
      </c>
      <c r="F330" s="96">
        <f t="shared" ref="F330:K330" si="137">F331+F333+F335</f>
        <v>8227286</v>
      </c>
      <c r="G330" s="96">
        <f t="shared" si="137"/>
        <v>103275.6</v>
      </c>
      <c r="H330" s="96">
        <f t="shared" si="137"/>
        <v>624026.06000000006</v>
      </c>
      <c r="I330" s="96">
        <f t="shared" si="137"/>
        <v>0</v>
      </c>
      <c r="J330" s="96">
        <f t="shared" si="137"/>
        <v>0</v>
      </c>
      <c r="K330" s="96">
        <f t="shared" si="137"/>
        <v>0</v>
      </c>
      <c r="L330" s="96">
        <f t="shared" si="135"/>
        <v>8954587.6600000001</v>
      </c>
    </row>
    <row r="331" spans="1:12" ht="110.25" customHeight="1" x14ac:dyDescent="0.25">
      <c r="A331" s="97" t="s">
        <v>331</v>
      </c>
      <c r="B331" s="94" t="s">
        <v>446</v>
      </c>
      <c r="C331" s="94" t="s">
        <v>347</v>
      </c>
      <c r="D331" s="94" t="s">
        <v>459</v>
      </c>
      <c r="E331" s="94" t="s">
        <v>332</v>
      </c>
      <c r="F331" s="96">
        <f t="shared" ref="F331:K331" si="138">F332</f>
        <v>7987092.0099999998</v>
      </c>
      <c r="G331" s="96">
        <f t="shared" si="138"/>
        <v>0</v>
      </c>
      <c r="H331" s="96">
        <f t="shared" si="138"/>
        <v>624026.06000000006</v>
      </c>
      <c r="I331" s="96">
        <f t="shared" si="138"/>
        <v>0</v>
      </c>
      <c r="J331" s="96">
        <f t="shared" si="138"/>
        <v>0</v>
      </c>
      <c r="K331" s="96">
        <f t="shared" si="138"/>
        <v>0</v>
      </c>
      <c r="L331" s="96">
        <f t="shared" si="135"/>
        <v>8611118.0700000003</v>
      </c>
    </row>
    <row r="332" spans="1:12" ht="47.25" customHeight="1" x14ac:dyDescent="0.25">
      <c r="A332" s="97" t="s">
        <v>333</v>
      </c>
      <c r="B332" s="94" t="s">
        <v>446</v>
      </c>
      <c r="C332" s="94" t="s">
        <v>347</v>
      </c>
      <c r="D332" s="94" t="s">
        <v>459</v>
      </c>
      <c r="E332" s="94" t="s">
        <v>334</v>
      </c>
      <c r="F332" s="96">
        <v>7987092.0099999998</v>
      </c>
      <c r="G332" s="96">
        <v>0</v>
      </c>
      <c r="H332" s="96">
        <v>624026.06000000006</v>
      </c>
      <c r="I332" s="96"/>
      <c r="J332" s="96"/>
      <c r="K332" s="96"/>
      <c r="L332" s="96">
        <f t="shared" si="135"/>
        <v>8611118.0700000003</v>
      </c>
    </row>
    <row r="333" spans="1:12" ht="47.25" customHeight="1" x14ac:dyDescent="0.25">
      <c r="A333" s="97" t="s">
        <v>338</v>
      </c>
      <c r="B333" s="94" t="s">
        <v>446</v>
      </c>
      <c r="C333" s="94" t="s">
        <v>347</v>
      </c>
      <c r="D333" s="94" t="s">
        <v>459</v>
      </c>
      <c r="E333" s="94" t="s">
        <v>339</v>
      </c>
      <c r="F333" s="96">
        <f t="shared" ref="F333:K333" si="139">F334</f>
        <v>239684.99</v>
      </c>
      <c r="G333" s="96">
        <f t="shared" si="139"/>
        <v>103275.6</v>
      </c>
      <c r="H333" s="96">
        <f t="shared" si="139"/>
        <v>0</v>
      </c>
      <c r="I333" s="96">
        <f t="shared" si="139"/>
        <v>0</v>
      </c>
      <c r="J333" s="96">
        <f t="shared" si="139"/>
        <v>0</v>
      </c>
      <c r="K333" s="96">
        <f t="shared" si="139"/>
        <v>0</v>
      </c>
      <c r="L333" s="96">
        <f t="shared" si="135"/>
        <v>342960.58999999997</v>
      </c>
    </row>
    <row r="334" spans="1:12" ht="47.25" x14ac:dyDescent="0.25">
      <c r="A334" s="97" t="s">
        <v>340</v>
      </c>
      <c r="B334" s="94" t="s">
        <v>446</v>
      </c>
      <c r="C334" s="94" t="s">
        <v>347</v>
      </c>
      <c r="D334" s="94" t="s">
        <v>459</v>
      </c>
      <c r="E334" s="94" t="s">
        <v>341</v>
      </c>
      <c r="F334" s="96">
        <v>239684.99</v>
      </c>
      <c r="G334" s="96">
        <v>103275.6</v>
      </c>
      <c r="H334" s="96"/>
      <c r="I334" s="96"/>
      <c r="J334" s="96"/>
      <c r="K334" s="96"/>
      <c r="L334" s="96">
        <f t="shared" si="135"/>
        <v>342960.58999999997</v>
      </c>
    </row>
    <row r="335" spans="1:12" ht="15.75" customHeight="1" x14ac:dyDescent="0.25">
      <c r="A335" s="97" t="s">
        <v>342</v>
      </c>
      <c r="B335" s="94" t="s">
        <v>446</v>
      </c>
      <c r="C335" s="94" t="s">
        <v>347</v>
      </c>
      <c r="D335" s="94" t="s">
        <v>459</v>
      </c>
      <c r="E335" s="94" t="s">
        <v>343</v>
      </c>
      <c r="F335" s="96">
        <f t="shared" ref="F335:K335" si="140">F336</f>
        <v>509</v>
      </c>
      <c r="G335" s="96">
        <f t="shared" si="140"/>
        <v>0</v>
      </c>
      <c r="H335" s="96">
        <f t="shared" si="140"/>
        <v>0</v>
      </c>
      <c r="I335" s="96">
        <f t="shared" si="140"/>
        <v>0</v>
      </c>
      <c r="J335" s="96">
        <f t="shared" si="140"/>
        <v>0</v>
      </c>
      <c r="K335" s="96">
        <f t="shared" si="140"/>
        <v>0</v>
      </c>
      <c r="L335" s="96">
        <f t="shared" si="135"/>
        <v>509</v>
      </c>
    </row>
    <row r="336" spans="1:12" ht="31.5" customHeight="1" x14ac:dyDescent="0.25">
      <c r="A336" s="97" t="s">
        <v>344</v>
      </c>
      <c r="B336" s="94" t="s">
        <v>446</v>
      </c>
      <c r="C336" s="94" t="s">
        <v>347</v>
      </c>
      <c r="D336" s="94" t="s">
        <v>459</v>
      </c>
      <c r="E336" s="94" t="s">
        <v>345</v>
      </c>
      <c r="F336" s="96">
        <v>509</v>
      </c>
      <c r="G336" s="96">
        <v>0</v>
      </c>
      <c r="H336" s="96">
        <v>0</v>
      </c>
      <c r="I336" s="96">
        <v>0</v>
      </c>
      <c r="J336" s="96">
        <v>0</v>
      </c>
      <c r="K336" s="96">
        <v>0</v>
      </c>
      <c r="L336" s="96">
        <f t="shared" si="135"/>
        <v>509</v>
      </c>
    </row>
    <row r="337" spans="1:12" ht="15.75" customHeight="1" x14ac:dyDescent="0.25">
      <c r="A337" s="68" t="s">
        <v>451</v>
      </c>
      <c r="B337" s="69" t="s">
        <v>446</v>
      </c>
      <c r="C337" s="69" t="s">
        <v>347</v>
      </c>
      <c r="D337" s="70" t="s">
        <v>452</v>
      </c>
      <c r="E337" s="71"/>
      <c r="F337" s="96">
        <f t="shared" ref="F337:K338" si="141">F338</f>
        <v>0</v>
      </c>
      <c r="G337" s="96">
        <f t="shared" si="141"/>
        <v>30000</v>
      </c>
      <c r="H337" s="96">
        <f t="shared" si="141"/>
        <v>0</v>
      </c>
      <c r="I337" s="96">
        <f t="shared" si="141"/>
        <v>0</v>
      </c>
      <c r="J337" s="96">
        <f t="shared" si="141"/>
        <v>0</v>
      </c>
      <c r="K337" s="96">
        <f t="shared" si="141"/>
        <v>0</v>
      </c>
      <c r="L337" s="96">
        <f t="shared" si="135"/>
        <v>30000</v>
      </c>
    </row>
    <row r="338" spans="1:12" ht="47.25" customHeight="1" x14ac:dyDescent="0.25">
      <c r="A338" s="72" t="s">
        <v>338</v>
      </c>
      <c r="B338" s="73" t="s">
        <v>446</v>
      </c>
      <c r="C338" s="73" t="s">
        <v>347</v>
      </c>
      <c r="D338" s="74" t="s">
        <v>452</v>
      </c>
      <c r="E338" s="75" t="s">
        <v>339</v>
      </c>
      <c r="F338" s="96">
        <f t="shared" si="141"/>
        <v>0</v>
      </c>
      <c r="G338" s="96">
        <f t="shared" si="141"/>
        <v>30000</v>
      </c>
      <c r="H338" s="96">
        <f t="shared" si="141"/>
        <v>0</v>
      </c>
      <c r="I338" s="96">
        <f t="shared" si="141"/>
        <v>0</v>
      </c>
      <c r="J338" s="96">
        <f t="shared" si="141"/>
        <v>0</v>
      </c>
      <c r="K338" s="96">
        <f t="shared" si="141"/>
        <v>0</v>
      </c>
      <c r="L338" s="96">
        <f t="shared" si="135"/>
        <v>30000</v>
      </c>
    </row>
    <row r="339" spans="1:12" ht="47.25" customHeight="1" x14ac:dyDescent="0.25">
      <c r="A339" s="72" t="s">
        <v>340</v>
      </c>
      <c r="B339" s="73" t="s">
        <v>446</v>
      </c>
      <c r="C339" s="73" t="s">
        <v>347</v>
      </c>
      <c r="D339" s="74" t="s">
        <v>452</v>
      </c>
      <c r="E339" s="75" t="s">
        <v>341</v>
      </c>
      <c r="F339" s="96">
        <v>0</v>
      </c>
      <c r="G339" s="96">
        <v>30000</v>
      </c>
      <c r="H339" s="96"/>
      <c r="I339" s="96"/>
      <c r="J339" s="96"/>
      <c r="K339" s="96"/>
      <c r="L339" s="96">
        <f t="shared" si="135"/>
        <v>30000</v>
      </c>
    </row>
    <row r="340" spans="1:12" ht="15.75" customHeight="1" x14ac:dyDescent="0.25">
      <c r="A340" s="95" t="s">
        <v>210</v>
      </c>
      <c r="B340" s="94" t="s">
        <v>384</v>
      </c>
      <c r="C340" s="94" t="s">
        <v>352</v>
      </c>
      <c r="D340" s="94" t="s">
        <v>352</v>
      </c>
      <c r="E340" s="94" t="s">
        <v>352</v>
      </c>
      <c r="F340" s="96">
        <f t="shared" ref="F340:K340" si="142">F341+F345+F349+F366</f>
        <v>28155366.84</v>
      </c>
      <c r="G340" s="96">
        <f t="shared" si="142"/>
        <v>0</v>
      </c>
      <c r="H340" s="96">
        <f t="shared" si="142"/>
        <v>36008.26</v>
      </c>
      <c r="I340" s="96">
        <f t="shared" si="142"/>
        <v>0</v>
      </c>
      <c r="J340" s="96">
        <f t="shared" si="142"/>
        <v>0</v>
      </c>
      <c r="K340" s="96">
        <f t="shared" si="142"/>
        <v>-340331.13</v>
      </c>
      <c r="L340" s="96">
        <f t="shared" si="135"/>
        <v>27851043.970000003</v>
      </c>
    </row>
    <row r="341" spans="1:12" ht="15.75" customHeight="1" x14ac:dyDescent="0.25">
      <c r="A341" s="95" t="s">
        <v>211</v>
      </c>
      <c r="B341" s="94" t="s">
        <v>384</v>
      </c>
      <c r="C341" s="94" t="s">
        <v>328</v>
      </c>
      <c r="D341" s="94" t="s">
        <v>352</v>
      </c>
      <c r="E341" s="94" t="s">
        <v>352</v>
      </c>
      <c r="F341" s="96">
        <f t="shared" ref="F341:K343" si="143">F342</f>
        <v>3355476</v>
      </c>
      <c r="G341" s="96">
        <f t="shared" si="143"/>
        <v>0</v>
      </c>
      <c r="H341" s="96">
        <f t="shared" si="143"/>
        <v>0</v>
      </c>
      <c r="I341" s="96">
        <f t="shared" si="143"/>
        <v>0</v>
      </c>
      <c r="J341" s="96">
        <f t="shared" si="143"/>
        <v>0</v>
      </c>
      <c r="K341" s="96">
        <f t="shared" si="143"/>
        <v>-340331.13</v>
      </c>
      <c r="L341" s="96">
        <f t="shared" si="135"/>
        <v>3015144.87</v>
      </c>
    </row>
    <row r="342" spans="1:12" ht="31.5" customHeight="1" x14ac:dyDescent="0.25">
      <c r="A342" s="97" t="s">
        <v>461</v>
      </c>
      <c r="B342" s="94" t="s">
        <v>384</v>
      </c>
      <c r="C342" s="94" t="s">
        <v>328</v>
      </c>
      <c r="D342" s="94" t="s">
        <v>704</v>
      </c>
      <c r="E342" s="98" t="s">
        <v>352</v>
      </c>
      <c r="F342" s="96">
        <f t="shared" si="143"/>
        <v>3355476</v>
      </c>
      <c r="G342" s="96">
        <f t="shared" si="143"/>
        <v>0</v>
      </c>
      <c r="H342" s="96">
        <f t="shared" si="143"/>
        <v>0</v>
      </c>
      <c r="I342" s="96">
        <f t="shared" si="143"/>
        <v>0</v>
      </c>
      <c r="J342" s="96">
        <f t="shared" si="143"/>
        <v>0</v>
      </c>
      <c r="K342" s="96">
        <f t="shared" si="143"/>
        <v>-340331.13</v>
      </c>
      <c r="L342" s="96">
        <f t="shared" si="135"/>
        <v>3015144.87</v>
      </c>
    </row>
    <row r="343" spans="1:12" ht="31.5" customHeight="1" x14ac:dyDescent="0.25">
      <c r="A343" s="97" t="s">
        <v>380</v>
      </c>
      <c r="B343" s="94" t="s">
        <v>384</v>
      </c>
      <c r="C343" s="94" t="s">
        <v>328</v>
      </c>
      <c r="D343" s="94" t="s">
        <v>704</v>
      </c>
      <c r="E343" s="94" t="s">
        <v>381</v>
      </c>
      <c r="F343" s="96">
        <f t="shared" si="143"/>
        <v>3355476</v>
      </c>
      <c r="G343" s="96">
        <f t="shared" si="143"/>
        <v>0</v>
      </c>
      <c r="H343" s="96">
        <f t="shared" si="143"/>
        <v>0</v>
      </c>
      <c r="I343" s="96">
        <f t="shared" si="143"/>
        <v>0</v>
      </c>
      <c r="J343" s="96">
        <f t="shared" si="143"/>
        <v>0</v>
      </c>
      <c r="K343" s="96">
        <f t="shared" si="143"/>
        <v>-340331.13</v>
      </c>
      <c r="L343" s="96">
        <f t="shared" si="135"/>
        <v>3015144.87</v>
      </c>
    </row>
    <row r="344" spans="1:12" ht="47.25" customHeight="1" x14ac:dyDescent="0.25">
      <c r="A344" s="97" t="s">
        <v>460</v>
      </c>
      <c r="B344" s="94" t="s">
        <v>384</v>
      </c>
      <c r="C344" s="94" t="s">
        <v>328</v>
      </c>
      <c r="D344" s="94" t="s">
        <v>704</v>
      </c>
      <c r="E344" s="94" t="s">
        <v>445</v>
      </c>
      <c r="F344" s="96">
        <v>3355476</v>
      </c>
      <c r="G344" s="96">
        <v>0</v>
      </c>
      <c r="H344" s="96">
        <v>0</v>
      </c>
      <c r="I344" s="96">
        <v>0</v>
      </c>
      <c r="J344" s="96">
        <v>0</v>
      </c>
      <c r="K344" s="96">
        <v>-340331.13</v>
      </c>
      <c r="L344" s="96">
        <f t="shared" si="135"/>
        <v>3015144.87</v>
      </c>
    </row>
    <row r="345" spans="1:12" ht="15.75" customHeight="1" x14ac:dyDescent="0.25">
      <c r="A345" s="95" t="s">
        <v>212</v>
      </c>
      <c r="B345" s="94" t="s">
        <v>384</v>
      </c>
      <c r="C345" s="94" t="s">
        <v>335</v>
      </c>
      <c r="D345" s="94" t="s">
        <v>352</v>
      </c>
      <c r="E345" s="94" t="s">
        <v>352</v>
      </c>
      <c r="F345" s="96">
        <f t="shared" ref="F345:K347" si="144">F346</f>
        <v>162000</v>
      </c>
      <c r="G345" s="96">
        <f t="shared" si="144"/>
        <v>0</v>
      </c>
      <c r="H345" s="96">
        <f t="shared" si="144"/>
        <v>0</v>
      </c>
      <c r="I345" s="96">
        <f t="shared" si="144"/>
        <v>0</v>
      </c>
      <c r="J345" s="96">
        <f t="shared" si="144"/>
        <v>0</v>
      </c>
      <c r="K345" s="96">
        <f t="shared" si="144"/>
        <v>0</v>
      </c>
      <c r="L345" s="96">
        <f t="shared" si="135"/>
        <v>162000</v>
      </c>
    </row>
    <row r="346" spans="1:12" ht="63" customHeight="1" x14ac:dyDescent="0.25">
      <c r="A346" s="97" t="s">
        <v>462</v>
      </c>
      <c r="B346" s="94" t="s">
        <v>384</v>
      </c>
      <c r="C346" s="94" t="s">
        <v>335</v>
      </c>
      <c r="D346" s="94" t="s">
        <v>705</v>
      </c>
      <c r="E346" s="98" t="s">
        <v>352</v>
      </c>
      <c r="F346" s="96">
        <f t="shared" si="144"/>
        <v>162000</v>
      </c>
      <c r="G346" s="96">
        <f t="shared" si="144"/>
        <v>0</v>
      </c>
      <c r="H346" s="96">
        <f t="shared" si="144"/>
        <v>0</v>
      </c>
      <c r="I346" s="96">
        <f t="shared" si="144"/>
        <v>0</v>
      </c>
      <c r="J346" s="96">
        <f t="shared" si="144"/>
        <v>0</v>
      </c>
      <c r="K346" s="96">
        <f t="shared" si="144"/>
        <v>0</v>
      </c>
      <c r="L346" s="96">
        <f t="shared" si="135"/>
        <v>162000</v>
      </c>
    </row>
    <row r="347" spans="1:12" ht="31.5" customHeight="1" x14ac:dyDescent="0.25">
      <c r="A347" s="97" t="s">
        <v>380</v>
      </c>
      <c r="B347" s="94" t="s">
        <v>384</v>
      </c>
      <c r="C347" s="94" t="s">
        <v>335</v>
      </c>
      <c r="D347" s="94" t="s">
        <v>705</v>
      </c>
      <c r="E347" s="94" t="s">
        <v>381</v>
      </c>
      <c r="F347" s="96">
        <f t="shared" si="144"/>
        <v>162000</v>
      </c>
      <c r="G347" s="96">
        <f t="shared" si="144"/>
        <v>0</v>
      </c>
      <c r="H347" s="96">
        <f t="shared" si="144"/>
        <v>0</v>
      </c>
      <c r="I347" s="96">
        <f t="shared" si="144"/>
        <v>0</v>
      </c>
      <c r="J347" s="96">
        <f t="shared" si="144"/>
        <v>0</v>
      </c>
      <c r="K347" s="96">
        <f t="shared" si="144"/>
        <v>0</v>
      </c>
      <c r="L347" s="96">
        <f t="shared" si="135"/>
        <v>162000</v>
      </c>
    </row>
    <row r="348" spans="1:12" ht="47.25" customHeight="1" x14ac:dyDescent="0.25">
      <c r="A348" s="97" t="s">
        <v>460</v>
      </c>
      <c r="B348" s="94" t="s">
        <v>384</v>
      </c>
      <c r="C348" s="94" t="s">
        <v>335</v>
      </c>
      <c r="D348" s="94" t="s">
        <v>705</v>
      </c>
      <c r="E348" s="94" t="s">
        <v>445</v>
      </c>
      <c r="F348" s="96">
        <v>162000</v>
      </c>
      <c r="G348" s="96">
        <v>0</v>
      </c>
      <c r="H348" s="96">
        <v>0</v>
      </c>
      <c r="I348" s="96">
        <v>0</v>
      </c>
      <c r="J348" s="96">
        <v>0</v>
      </c>
      <c r="K348" s="96">
        <v>0</v>
      </c>
      <c r="L348" s="96">
        <f t="shared" si="135"/>
        <v>162000</v>
      </c>
    </row>
    <row r="349" spans="1:12" ht="15.75" customHeight="1" x14ac:dyDescent="0.25">
      <c r="A349" s="95" t="s">
        <v>706</v>
      </c>
      <c r="B349" s="94" t="s">
        <v>384</v>
      </c>
      <c r="C349" s="94" t="s">
        <v>347</v>
      </c>
      <c r="D349" s="94" t="s">
        <v>352</v>
      </c>
      <c r="E349" s="94" t="s">
        <v>352</v>
      </c>
      <c r="F349" s="96">
        <f t="shared" ref="F349:K349" si="145">F350+F354+F357+F360+F363</f>
        <v>23036408.84</v>
      </c>
      <c r="G349" s="96">
        <f t="shared" si="145"/>
        <v>0</v>
      </c>
      <c r="H349" s="96">
        <f t="shared" si="145"/>
        <v>36008.26</v>
      </c>
      <c r="I349" s="96">
        <f t="shared" si="145"/>
        <v>0</v>
      </c>
      <c r="J349" s="96">
        <f t="shared" si="145"/>
        <v>0</v>
      </c>
      <c r="K349" s="96">
        <f t="shared" si="145"/>
        <v>0</v>
      </c>
      <c r="L349" s="96">
        <f t="shared" si="135"/>
        <v>23072417.100000001</v>
      </c>
    </row>
    <row r="350" spans="1:12" ht="283.5" customHeight="1" x14ac:dyDescent="0.25">
      <c r="A350" s="97" t="s">
        <v>707</v>
      </c>
      <c r="B350" s="94" t="s">
        <v>384</v>
      </c>
      <c r="C350" s="94" t="s">
        <v>347</v>
      </c>
      <c r="D350" s="94" t="s">
        <v>708</v>
      </c>
      <c r="E350" s="98" t="s">
        <v>352</v>
      </c>
      <c r="F350" s="96">
        <f t="shared" ref="F350:K350" si="146">F351</f>
        <v>13347896</v>
      </c>
      <c r="G350" s="96">
        <f t="shared" si="146"/>
        <v>0</v>
      </c>
      <c r="H350" s="96">
        <f t="shared" si="146"/>
        <v>0</v>
      </c>
      <c r="I350" s="96">
        <f t="shared" si="146"/>
        <v>0</v>
      </c>
      <c r="J350" s="96">
        <f t="shared" si="146"/>
        <v>0</v>
      </c>
      <c r="K350" s="96">
        <f t="shared" si="146"/>
        <v>0</v>
      </c>
      <c r="L350" s="96">
        <f t="shared" si="135"/>
        <v>13347896</v>
      </c>
    </row>
    <row r="351" spans="1:12" ht="31.5" customHeight="1" x14ac:dyDescent="0.25">
      <c r="A351" s="97" t="s">
        <v>380</v>
      </c>
      <c r="B351" s="94" t="s">
        <v>384</v>
      </c>
      <c r="C351" s="94" t="s">
        <v>347</v>
      </c>
      <c r="D351" s="94" t="s">
        <v>708</v>
      </c>
      <c r="E351" s="94" t="s">
        <v>381</v>
      </c>
      <c r="F351" s="96">
        <f t="shared" ref="F351:K351" si="147">F352+F353</f>
        <v>13347896</v>
      </c>
      <c r="G351" s="96">
        <f t="shared" si="147"/>
        <v>0</v>
      </c>
      <c r="H351" s="96">
        <f t="shared" si="147"/>
        <v>0</v>
      </c>
      <c r="I351" s="96">
        <f t="shared" si="147"/>
        <v>0</v>
      </c>
      <c r="J351" s="96">
        <f t="shared" si="147"/>
        <v>0</v>
      </c>
      <c r="K351" s="96">
        <f t="shared" si="147"/>
        <v>0</v>
      </c>
      <c r="L351" s="96">
        <f t="shared" si="135"/>
        <v>13347896</v>
      </c>
    </row>
    <row r="352" spans="1:12" ht="31.5" customHeight="1" x14ac:dyDescent="0.25">
      <c r="A352" s="97" t="s">
        <v>465</v>
      </c>
      <c r="B352" s="94" t="s">
        <v>384</v>
      </c>
      <c r="C352" s="94" t="s">
        <v>347</v>
      </c>
      <c r="D352" s="94" t="s">
        <v>708</v>
      </c>
      <c r="E352" s="94" t="s">
        <v>466</v>
      </c>
      <c r="F352" s="96">
        <v>8744436</v>
      </c>
      <c r="G352" s="96">
        <v>0</v>
      </c>
      <c r="H352" s="96">
        <v>0</v>
      </c>
      <c r="I352" s="96">
        <v>0</v>
      </c>
      <c r="J352" s="96">
        <v>0</v>
      </c>
      <c r="K352" s="96">
        <v>0</v>
      </c>
      <c r="L352" s="96">
        <f t="shared" si="135"/>
        <v>8744436</v>
      </c>
    </row>
    <row r="353" spans="1:12" ht="47.25" customHeight="1" x14ac:dyDescent="0.25">
      <c r="A353" s="97" t="s">
        <v>460</v>
      </c>
      <c r="B353" s="94" t="s">
        <v>384</v>
      </c>
      <c r="C353" s="94" t="s">
        <v>347</v>
      </c>
      <c r="D353" s="94" t="s">
        <v>708</v>
      </c>
      <c r="E353" s="94" t="s">
        <v>445</v>
      </c>
      <c r="F353" s="96">
        <v>4603460</v>
      </c>
      <c r="G353" s="96">
        <v>0</v>
      </c>
      <c r="H353" s="96">
        <v>0</v>
      </c>
      <c r="I353" s="96">
        <v>0</v>
      </c>
      <c r="J353" s="96">
        <v>0</v>
      </c>
      <c r="K353" s="96">
        <v>0</v>
      </c>
      <c r="L353" s="96">
        <f t="shared" si="135"/>
        <v>4603460</v>
      </c>
    </row>
    <row r="354" spans="1:12" ht="94.5" customHeight="1" x14ac:dyDescent="0.25">
      <c r="A354" s="97" t="s">
        <v>709</v>
      </c>
      <c r="B354" s="94" t="s">
        <v>384</v>
      </c>
      <c r="C354" s="94" t="s">
        <v>347</v>
      </c>
      <c r="D354" s="94" t="s">
        <v>710</v>
      </c>
      <c r="E354" s="98" t="s">
        <v>352</v>
      </c>
      <c r="F354" s="96">
        <f t="shared" ref="F354:K355" si="148">F355</f>
        <v>5017980</v>
      </c>
      <c r="G354" s="96">
        <f t="shared" si="148"/>
        <v>0</v>
      </c>
      <c r="H354" s="96">
        <f t="shared" si="148"/>
        <v>0</v>
      </c>
      <c r="I354" s="96">
        <f t="shared" si="148"/>
        <v>0</v>
      </c>
      <c r="J354" s="96">
        <f t="shared" si="148"/>
        <v>0</v>
      </c>
      <c r="K354" s="96">
        <f t="shared" si="148"/>
        <v>0</v>
      </c>
      <c r="L354" s="96">
        <f t="shared" si="135"/>
        <v>5017980</v>
      </c>
    </row>
    <row r="355" spans="1:12" ht="47.25" customHeight="1" x14ac:dyDescent="0.25">
      <c r="A355" s="97" t="s">
        <v>391</v>
      </c>
      <c r="B355" s="94" t="s">
        <v>384</v>
      </c>
      <c r="C355" s="94" t="s">
        <v>347</v>
      </c>
      <c r="D355" s="94" t="s">
        <v>710</v>
      </c>
      <c r="E355" s="94" t="s">
        <v>392</v>
      </c>
      <c r="F355" s="96">
        <f t="shared" si="148"/>
        <v>5017980</v>
      </c>
      <c r="G355" s="96">
        <f t="shared" si="148"/>
        <v>0</v>
      </c>
      <c r="H355" s="96">
        <f t="shared" si="148"/>
        <v>0</v>
      </c>
      <c r="I355" s="96">
        <f t="shared" si="148"/>
        <v>0</v>
      </c>
      <c r="J355" s="96">
        <f t="shared" si="148"/>
        <v>0</v>
      </c>
      <c r="K355" s="96">
        <f t="shared" si="148"/>
        <v>0</v>
      </c>
      <c r="L355" s="96">
        <f t="shared" si="135"/>
        <v>5017980</v>
      </c>
    </row>
    <row r="356" spans="1:12" ht="15.75" customHeight="1" x14ac:dyDescent="0.25">
      <c r="A356" s="97" t="s">
        <v>393</v>
      </c>
      <c r="B356" s="94" t="s">
        <v>384</v>
      </c>
      <c r="C356" s="94" t="s">
        <v>347</v>
      </c>
      <c r="D356" s="94" t="s">
        <v>710</v>
      </c>
      <c r="E356" s="94" t="s">
        <v>394</v>
      </c>
      <c r="F356" s="96">
        <v>5017980</v>
      </c>
      <c r="G356" s="96">
        <v>0</v>
      </c>
      <c r="H356" s="96">
        <v>0</v>
      </c>
      <c r="I356" s="96">
        <v>0</v>
      </c>
      <c r="J356" s="96">
        <v>0</v>
      </c>
      <c r="K356" s="96">
        <v>0</v>
      </c>
      <c r="L356" s="96">
        <f t="shared" si="135"/>
        <v>5017980</v>
      </c>
    </row>
    <row r="357" spans="1:12" ht="63" customHeight="1" x14ac:dyDescent="0.25">
      <c r="A357" s="97" t="s">
        <v>467</v>
      </c>
      <c r="B357" s="94" t="s">
        <v>384</v>
      </c>
      <c r="C357" s="94" t="s">
        <v>347</v>
      </c>
      <c r="D357" s="94" t="s">
        <v>711</v>
      </c>
      <c r="E357" s="98" t="s">
        <v>352</v>
      </c>
      <c r="F357" s="96">
        <f t="shared" ref="F357:K358" si="149">F358</f>
        <v>144033.04</v>
      </c>
      <c r="G357" s="96">
        <f t="shared" si="149"/>
        <v>0</v>
      </c>
      <c r="H357" s="96">
        <f t="shared" si="149"/>
        <v>36008.26</v>
      </c>
      <c r="I357" s="96">
        <f t="shared" si="149"/>
        <v>0</v>
      </c>
      <c r="J357" s="96">
        <f t="shared" si="149"/>
        <v>0</v>
      </c>
      <c r="K357" s="96">
        <f t="shared" si="149"/>
        <v>0</v>
      </c>
      <c r="L357" s="96">
        <f t="shared" si="135"/>
        <v>180041.30000000002</v>
      </c>
    </row>
    <row r="358" spans="1:12" ht="31.5" customHeight="1" x14ac:dyDescent="0.25">
      <c r="A358" s="97" t="s">
        <v>380</v>
      </c>
      <c r="B358" s="94" t="s">
        <v>384</v>
      </c>
      <c r="C358" s="94" t="s">
        <v>347</v>
      </c>
      <c r="D358" s="94" t="s">
        <v>711</v>
      </c>
      <c r="E358" s="94" t="s">
        <v>381</v>
      </c>
      <c r="F358" s="96">
        <f t="shared" si="149"/>
        <v>144033.04</v>
      </c>
      <c r="G358" s="96">
        <f t="shared" si="149"/>
        <v>0</v>
      </c>
      <c r="H358" s="96">
        <f t="shared" si="149"/>
        <v>36008.26</v>
      </c>
      <c r="I358" s="96">
        <f t="shared" si="149"/>
        <v>0</v>
      </c>
      <c r="J358" s="96">
        <f t="shared" si="149"/>
        <v>0</v>
      </c>
      <c r="K358" s="96">
        <f t="shared" si="149"/>
        <v>0</v>
      </c>
      <c r="L358" s="96">
        <f t="shared" si="135"/>
        <v>180041.30000000002</v>
      </c>
    </row>
    <row r="359" spans="1:12" ht="31.5" customHeight="1" x14ac:dyDescent="0.25">
      <c r="A359" s="97" t="s">
        <v>465</v>
      </c>
      <c r="B359" s="94" t="s">
        <v>384</v>
      </c>
      <c r="C359" s="94" t="s">
        <v>347</v>
      </c>
      <c r="D359" s="94" t="s">
        <v>711</v>
      </c>
      <c r="E359" s="94" t="s">
        <v>466</v>
      </c>
      <c r="F359" s="96">
        <v>144033.04</v>
      </c>
      <c r="G359" s="96">
        <v>0</v>
      </c>
      <c r="H359" s="96">
        <v>36008.26</v>
      </c>
      <c r="I359" s="96"/>
      <c r="J359" s="96"/>
      <c r="K359" s="96"/>
      <c r="L359" s="96">
        <f t="shared" si="135"/>
        <v>180041.30000000002</v>
      </c>
    </row>
    <row r="360" spans="1:12" ht="78.75" customHeight="1" x14ac:dyDescent="0.25">
      <c r="A360" s="97" t="s">
        <v>468</v>
      </c>
      <c r="B360" s="94" t="s">
        <v>384</v>
      </c>
      <c r="C360" s="94" t="s">
        <v>347</v>
      </c>
      <c r="D360" s="94" t="s">
        <v>469</v>
      </c>
      <c r="E360" s="98" t="s">
        <v>352</v>
      </c>
      <c r="F360" s="96">
        <f t="shared" ref="F360:K361" si="150">F361</f>
        <v>2035757</v>
      </c>
      <c r="G360" s="96">
        <f t="shared" si="150"/>
        <v>0</v>
      </c>
      <c r="H360" s="96">
        <f t="shared" si="150"/>
        <v>0</v>
      </c>
      <c r="I360" s="96">
        <f t="shared" si="150"/>
        <v>0</v>
      </c>
      <c r="J360" s="96">
        <f t="shared" si="150"/>
        <v>0</v>
      </c>
      <c r="K360" s="96">
        <f t="shared" si="150"/>
        <v>0</v>
      </c>
      <c r="L360" s="96">
        <f t="shared" si="135"/>
        <v>2035757</v>
      </c>
    </row>
    <row r="361" spans="1:12" ht="31.5" customHeight="1" x14ac:dyDescent="0.25">
      <c r="A361" s="97" t="s">
        <v>380</v>
      </c>
      <c r="B361" s="94" t="s">
        <v>384</v>
      </c>
      <c r="C361" s="94" t="s">
        <v>347</v>
      </c>
      <c r="D361" s="94" t="s">
        <v>469</v>
      </c>
      <c r="E361" s="94" t="s">
        <v>381</v>
      </c>
      <c r="F361" s="96">
        <f t="shared" si="150"/>
        <v>2035757</v>
      </c>
      <c r="G361" s="96">
        <f t="shared" si="150"/>
        <v>0</v>
      </c>
      <c r="H361" s="96">
        <f t="shared" si="150"/>
        <v>0</v>
      </c>
      <c r="I361" s="96">
        <f t="shared" si="150"/>
        <v>0</v>
      </c>
      <c r="J361" s="96">
        <f t="shared" si="150"/>
        <v>0</v>
      </c>
      <c r="K361" s="96">
        <f t="shared" si="150"/>
        <v>0</v>
      </c>
      <c r="L361" s="96">
        <f t="shared" si="135"/>
        <v>2035757</v>
      </c>
    </row>
    <row r="362" spans="1:12" ht="47.25" customHeight="1" x14ac:dyDescent="0.25">
      <c r="A362" s="97" t="s">
        <v>460</v>
      </c>
      <c r="B362" s="94" t="s">
        <v>384</v>
      </c>
      <c r="C362" s="94" t="s">
        <v>347</v>
      </c>
      <c r="D362" s="94" t="s">
        <v>469</v>
      </c>
      <c r="E362" s="94" t="s">
        <v>445</v>
      </c>
      <c r="F362" s="96">
        <v>2035757</v>
      </c>
      <c r="G362" s="96">
        <v>0</v>
      </c>
      <c r="H362" s="96">
        <v>0</v>
      </c>
      <c r="I362" s="96">
        <v>0</v>
      </c>
      <c r="J362" s="96">
        <v>0</v>
      </c>
      <c r="K362" s="96">
        <v>0</v>
      </c>
      <c r="L362" s="96">
        <f t="shared" si="135"/>
        <v>2035757</v>
      </c>
    </row>
    <row r="363" spans="1:12" ht="31.5" customHeight="1" x14ac:dyDescent="0.25">
      <c r="A363" s="97" t="s">
        <v>463</v>
      </c>
      <c r="B363" s="94" t="s">
        <v>384</v>
      </c>
      <c r="C363" s="94" t="s">
        <v>347</v>
      </c>
      <c r="D363" s="94" t="s">
        <v>464</v>
      </c>
      <c r="E363" s="98" t="s">
        <v>352</v>
      </c>
      <c r="F363" s="96">
        <f t="shared" ref="F363:K364" si="151">F364</f>
        <v>2490742.7999999998</v>
      </c>
      <c r="G363" s="96">
        <f t="shared" si="151"/>
        <v>0</v>
      </c>
      <c r="H363" s="96">
        <f t="shared" si="151"/>
        <v>0</v>
      </c>
      <c r="I363" s="96">
        <f t="shared" si="151"/>
        <v>0</v>
      </c>
      <c r="J363" s="96">
        <f t="shared" si="151"/>
        <v>0</v>
      </c>
      <c r="K363" s="96">
        <f t="shared" si="151"/>
        <v>0</v>
      </c>
      <c r="L363" s="96">
        <f t="shared" si="135"/>
        <v>2490742.7999999998</v>
      </c>
    </row>
    <row r="364" spans="1:12" ht="31.5" customHeight="1" x14ac:dyDescent="0.25">
      <c r="A364" s="97" t="s">
        <v>380</v>
      </c>
      <c r="B364" s="94" t="s">
        <v>384</v>
      </c>
      <c r="C364" s="94" t="s">
        <v>347</v>
      </c>
      <c r="D364" s="94" t="s">
        <v>464</v>
      </c>
      <c r="E364" s="94" t="s">
        <v>381</v>
      </c>
      <c r="F364" s="96">
        <f t="shared" si="151"/>
        <v>2490742.7999999998</v>
      </c>
      <c r="G364" s="96">
        <f t="shared" si="151"/>
        <v>0</v>
      </c>
      <c r="H364" s="96">
        <f t="shared" si="151"/>
        <v>0</v>
      </c>
      <c r="I364" s="96">
        <f t="shared" si="151"/>
        <v>0</v>
      </c>
      <c r="J364" s="96">
        <f t="shared" si="151"/>
        <v>0</v>
      </c>
      <c r="K364" s="96">
        <f t="shared" si="151"/>
        <v>0</v>
      </c>
      <c r="L364" s="96">
        <f t="shared" si="135"/>
        <v>2490742.7999999998</v>
      </c>
    </row>
    <row r="365" spans="1:12" ht="47.25" x14ac:dyDescent="0.25">
      <c r="A365" s="97" t="s">
        <v>460</v>
      </c>
      <c r="B365" s="94" t="s">
        <v>384</v>
      </c>
      <c r="C365" s="94" t="s">
        <v>347</v>
      </c>
      <c r="D365" s="94" t="s">
        <v>464</v>
      </c>
      <c r="E365" s="94" t="s">
        <v>445</v>
      </c>
      <c r="F365" s="96">
        <v>2490742.7999999998</v>
      </c>
      <c r="G365" s="96">
        <v>0</v>
      </c>
      <c r="H365" s="96">
        <v>0</v>
      </c>
      <c r="I365" s="96">
        <v>0</v>
      </c>
      <c r="J365" s="96">
        <v>0</v>
      </c>
      <c r="K365" s="96">
        <v>0</v>
      </c>
      <c r="L365" s="96">
        <f t="shared" si="135"/>
        <v>2490742.7999999998</v>
      </c>
    </row>
    <row r="366" spans="1:12" ht="31.5" customHeight="1" x14ac:dyDescent="0.25">
      <c r="A366" s="95" t="s">
        <v>712</v>
      </c>
      <c r="B366" s="94" t="s">
        <v>384</v>
      </c>
      <c r="C366" s="94" t="s">
        <v>355</v>
      </c>
      <c r="D366" s="94" t="s">
        <v>352</v>
      </c>
      <c r="E366" s="94" t="s">
        <v>352</v>
      </c>
      <c r="F366" s="96">
        <f t="shared" ref="F366:K366" si="152">F367+F372+F375+F380</f>
        <v>1601482</v>
      </c>
      <c r="G366" s="96">
        <f t="shared" si="152"/>
        <v>0</v>
      </c>
      <c r="H366" s="96">
        <f t="shared" si="152"/>
        <v>0</v>
      </c>
      <c r="I366" s="96">
        <f t="shared" si="152"/>
        <v>0</v>
      </c>
      <c r="J366" s="96">
        <f t="shared" si="152"/>
        <v>0</v>
      </c>
      <c r="K366" s="96">
        <f t="shared" si="152"/>
        <v>0</v>
      </c>
      <c r="L366" s="96">
        <f t="shared" si="135"/>
        <v>1601482</v>
      </c>
    </row>
    <row r="367" spans="1:12" ht="141.75" customHeight="1" x14ac:dyDescent="0.25">
      <c r="A367" s="97" t="s">
        <v>365</v>
      </c>
      <c r="B367" s="94" t="s">
        <v>384</v>
      </c>
      <c r="C367" s="94" t="s">
        <v>355</v>
      </c>
      <c r="D367" s="94" t="s">
        <v>366</v>
      </c>
      <c r="E367" s="98" t="s">
        <v>352</v>
      </c>
      <c r="F367" s="96">
        <f t="shared" ref="F367:K367" si="153">F368+F370</f>
        <v>650778</v>
      </c>
      <c r="G367" s="96">
        <f t="shared" si="153"/>
        <v>0</v>
      </c>
      <c r="H367" s="96">
        <f t="shared" si="153"/>
        <v>0</v>
      </c>
      <c r="I367" s="96">
        <f t="shared" si="153"/>
        <v>0</v>
      </c>
      <c r="J367" s="96">
        <f t="shared" si="153"/>
        <v>0</v>
      </c>
      <c r="K367" s="96">
        <f t="shared" si="153"/>
        <v>0</v>
      </c>
      <c r="L367" s="96">
        <f t="shared" si="135"/>
        <v>650778</v>
      </c>
    </row>
    <row r="368" spans="1:12" ht="110.25" customHeight="1" x14ac:dyDescent="0.25">
      <c r="A368" s="97" t="s">
        <v>331</v>
      </c>
      <c r="B368" s="94" t="s">
        <v>384</v>
      </c>
      <c r="C368" s="94" t="s">
        <v>355</v>
      </c>
      <c r="D368" s="94" t="s">
        <v>366</v>
      </c>
      <c r="E368" s="94" t="s">
        <v>332</v>
      </c>
      <c r="F368" s="96">
        <f t="shared" ref="F368:K368" si="154">F369</f>
        <v>597388</v>
      </c>
      <c r="G368" s="96">
        <f t="shared" si="154"/>
        <v>0</v>
      </c>
      <c r="H368" s="96">
        <f t="shared" si="154"/>
        <v>0</v>
      </c>
      <c r="I368" s="96">
        <f t="shared" si="154"/>
        <v>-22585.63</v>
      </c>
      <c r="J368" s="96">
        <f t="shared" si="154"/>
        <v>0</v>
      </c>
      <c r="K368" s="96">
        <f t="shared" si="154"/>
        <v>0</v>
      </c>
      <c r="L368" s="96">
        <f t="shared" si="135"/>
        <v>574802.37</v>
      </c>
    </row>
    <row r="369" spans="1:12" ht="47.25" customHeight="1" x14ac:dyDescent="0.25">
      <c r="A369" s="97" t="s">
        <v>333</v>
      </c>
      <c r="B369" s="94" t="s">
        <v>384</v>
      </c>
      <c r="C369" s="94" t="s">
        <v>355</v>
      </c>
      <c r="D369" s="94" t="s">
        <v>366</v>
      </c>
      <c r="E369" s="94" t="s">
        <v>334</v>
      </c>
      <c r="F369" s="96">
        <v>597388</v>
      </c>
      <c r="G369" s="96">
        <v>0</v>
      </c>
      <c r="H369" s="96">
        <v>0</v>
      </c>
      <c r="I369" s="96">
        <v>-22585.63</v>
      </c>
      <c r="J369" s="96">
        <v>0</v>
      </c>
      <c r="K369" s="96">
        <v>0</v>
      </c>
      <c r="L369" s="96">
        <f t="shared" si="135"/>
        <v>574802.37</v>
      </c>
    </row>
    <row r="370" spans="1:12" ht="47.25" customHeight="1" x14ac:dyDescent="0.25">
      <c r="A370" s="97" t="s">
        <v>338</v>
      </c>
      <c r="B370" s="94" t="s">
        <v>384</v>
      </c>
      <c r="C370" s="94" t="s">
        <v>355</v>
      </c>
      <c r="D370" s="94" t="s">
        <v>366</v>
      </c>
      <c r="E370" s="94" t="s">
        <v>339</v>
      </c>
      <c r="F370" s="96">
        <f t="shared" ref="F370:K370" si="155">F371</f>
        <v>53390</v>
      </c>
      <c r="G370" s="96">
        <f t="shared" si="155"/>
        <v>0</v>
      </c>
      <c r="H370" s="96">
        <f t="shared" si="155"/>
        <v>0</v>
      </c>
      <c r="I370" s="96">
        <f t="shared" si="155"/>
        <v>22585.63</v>
      </c>
      <c r="J370" s="96">
        <f t="shared" si="155"/>
        <v>0</v>
      </c>
      <c r="K370" s="96">
        <f t="shared" si="155"/>
        <v>0</v>
      </c>
      <c r="L370" s="96">
        <f t="shared" si="135"/>
        <v>75975.63</v>
      </c>
    </row>
    <row r="371" spans="1:12" ht="47.25" customHeight="1" x14ac:dyDescent="0.25">
      <c r="A371" s="97" t="s">
        <v>340</v>
      </c>
      <c r="B371" s="94" t="s">
        <v>384</v>
      </c>
      <c r="C371" s="94" t="s">
        <v>355</v>
      </c>
      <c r="D371" s="94" t="s">
        <v>366</v>
      </c>
      <c r="E371" s="94" t="s">
        <v>341</v>
      </c>
      <c r="F371" s="96">
        <v>53390</v>
      </c>
      <c r="G371" s="96">
        <v>0</v>
      </c>
      <c r="H371" s="96">
        <v>0</v>
      </c>
      <c r="I371" s="96">
        <v>22585.63</v>
      </c>
      <c r="J371" s="96">
        <v>0</v>
      </c>
      <c r="K371" s="96">
        <v>0</v>
      </c>
      <c r="L371" s="96">
        <f t="shared" si="135"/>
        <v>75975.63</v>
      </c>
    </row>
    <row r="372" spans="1:12" ht="47.25" customHeight="1" x14ac:dyDescent="0.25">
      <c r="A372" s="97" t="s">
        <v>713</v>
      </c>
      <c r="B372" s="94" t="s">
        <v>384</v>
      </c>
      <c r="C372" s="94" t="s">
        <v>355</v>
      </c>
      <c r="D372" s="94" t="s">
        <v>714</v>
      </c>
      <c r="E372" s="98" t="s">
        <v>352</v>
      </c>
      <c r="F372" s="96">
        <f t="shared" ref="F372:K373" si="156">F373</f>
        <v>55000</v>
      </c>
      <c r="G372" s="96">
        <f t="shared" si="156"/>
        <v>0</v>
      </c>
      <c r="H372" s="96">
        <f t="shared" si="156"/>
        <v>0</v>
      </c>
      <c r="I372" s="96">
        <f t="shared" si="156"/>
        <v>0</v>
      </c>
      <c r="J372" s="96">
        <f t="shared" si="156"/>
        <v>0</v>
      </c>
      <c r="K372" s="96">
        <f t="shared" si="156"/>
        <v>0</v>
      </c>
      <c r="L372" s="96">
        <f t="shared" si="135"/>
        <v>55000</v>
      </c>
    </row>
    <row r="373" spans="1:12" ht="63" customHeight="1" x14ac:dyDescent="0.25">
      <c r="A373" s="97" t="s">
        <v>368</v>
      </c>
      <c r="B373" s="94" t="s">
        <v>384</v>
      </c>
      <c r="C373" s="94" t="s">
        <v>355</v>
      </c>
      <c r="D373" s="94" t="s">
        <v>714</v>
      </c>
      <c r="E373" s="94" t="s">
        <v>369</v>
      </c>
      <c r="F373" s="96">
        <f t="shared" si="156"/>
        <v>55000</v>
      </c>
      <c r="G373" s="96">
        <f t="shared" si="156"/>
        <v>0</v>
      </c>
      <c r="H373" s="96">
        <f t="shared" si="156"/>
        <v>0</v>
      </c>
      <c r="I373" s="96">
        <f t="shared" si="156"/>
        <v>0</v>
      </c>
      <c r="J373" s="96">
        <f t="shared" si="156"/>
        <v>0</v>
      </c>
      <c r="K373" s="96">
        <f t="shared" si="156"/>
        <v>0</v>
      </c>
      <c r="L373" s="96">
        <f t="shared" si="135"/>
        <v>55000</v>
      </c>
    </row>
    <row r="374" spans="1:12" ht="94.5" customHeight="1" x14ac:dyDescent="0.25">
      <c r="A374" s="97" t="s">
        <v>715</v>
      </c>
      <c r="B374" s="94" t="s">
        <v>384</v>
      </c>
      <c r="C374" s="94" t="s">
        <v>355</v>
      </c>
      <c r="D374" s="94" t="s">
        <v>714</v>
      </c>
      <c r="E374" s="94" t="s">
        <v>472</v>
      </c>
      <c r="F374" s="96">
        <v>55000</v>
      </c>
      <c r="G374" s="96">
        <v>0</v>
      </c>
      <c r="H374" s="96">
        <v>0</v>
      </c>
      <c r="I374" s="96">
        <v>0</v>
      </c>
      <c r="J374" s="96">
        <v>0</v>
      </c>
      <c r="K374" s="96">
        <v>0</v>
      </c>
      <c r="L374" s="96">
        <f t="shared" si="135"/>
        <v>55000</v>
      </c>
    </row>
    <row r="375" spans="1:12" ht="220.5" customHeight="1" x14ac:dyDescent="0.25">
      <c r="A375" s="97" t="s">
        <v>470</v>
      </c>
      <c r="B375" s="94" t="s">
        <v>384</v>
      </c>
      <c r="C375" s="94" t="s">
        <v>355</v>
      </c>
      <c r="D375" s="94" t="s">
        <v>716</v>
      </c>
      <c r="E375" s="98" t="s">
        <v>352</v>
      </c>
      <c r="F375" s="96">
        <f t="shared" ref="F375:K375" si="157">F376+F378</f>
        <v>867704</v>
      </c>
      <c r="G375" s="96">
        <f t="shared" si="157"/>
        <v>0</v>
      </c>
      <c r="H375" s="96">
        <f t="shared" si="157"/>
        <v>0</v>
      </c>
      <c r="I375" s="96">
        <f t="shared" si="157"/>
        <v>0</v>
      </c>
      <c r="J375" s="96">
        <f t="shared" si="157"/>
        <v>0</v>
      </c>
      <c r="K375" s="96">
        <f t="shared" si="157"/>
        <v>0</v>
      </c>
      <c r="L375" s="96">
        <f t="shared" si="135"/>
        <v>867704</v>
      </c>
    </row>
    <row r="376" spans="1:12" ht="110.25" customHeight="1" x14ac:dyDescent="0.25">
      <c r="A376" s="97" t="s">
        <v>331</v>
      </c>
      <c r="B376" s="94" t="s">
        <v>384</v>
      </c>
      <c r="C376" s="94" t="s">
        <v>355</v>
      </c>
      <c r="D376" s="94" t="s">
        <v>716</v>
      </c>
      <c r="E376" s="94" t="s">
        <v>332</v>
      </c>
      <c r="F376" s="96">
        <f t="shared" ref="F376:K376" si="158">F377</f>
        <v>671335</v>
      </c>
      <c r="G376" s="96">
        <f t="shared" si="158"/>
        <v>0</v>
      </c>
      <c r="H376" s="96">
        <f t="shared" si="158"/>
        <v>0</v>
      </c>
      <c r="I376" s="96">
        <f t="shared" si="158"/>
        <v>-33623.75</v>
      </c>
      <c r="J376" s="96">
        <f t="shared" si="158"/>
        <v>0</v>
      </c>
      <c r="K376" s="96">
        <f t="shared" si="158"/>
        <v>0</v>
      </c>
      <c r="L376" s="96">
        <f t="shared" si="135"/>
        <v>637711.25</v>
      </c>
    </row>
    <row r="377" spans="1:12" ht="47.25" customHeight="1" x14ac:dyDescent="0.25">
      <c r="A377" s="97" t="s">
        <v>333</v>
      </c>
      <c r="B377" s="94" t="s">
        <v>384</v>
      </c>
      <c r="C377" s="94" t="s">
        <v>355</v>
      </c>
      <c r="D377" s="94" t="s">
        <v>716</v>
      </c>
      <c r="E377" s="94" t="s">
        <v>334</v>
      </c>
      <c r="F377" s="96">
        <v>671335</v>
      </c>
      <c r="G377" s="96">
        <v>0</v>
      </c>
      <c r="H377" s="96">
        <v>0</v>
      </c>
      <c r="I377" s="96">
        <v>-33623.75</v>
      </c>
      <c r="J377" s="96">
        <v>0</v>
      </c>
      <c r="K377" s="96">
        <v>0</v>
      </c>
      <c r="L377" s="96">
        <f t="shared" si="135"/>
        <v>637711.25</v>
      </c>
    </row>
    <row r="378" spans="1:12" ht="47.25" customHeight="1" x14ac:dyDescent="0.25">
      <c r="A378" s="97" t="s">
        <v>338</v>
      </c>
      <c r="B378" s="94" t="s">
        <v>384</v>
      </c>
      <c r="C378" s="94" t="s">
        <v>355</v>
      </c>
      <c r="D378" s="94" t="s">
        <v>716</v>
      </c>
      <c r="E378" s="94" t="s">
        <v>339</v>
      </c>
      <c r="F378" s="96">
        <f t="shared" ref="F378:K378" si="159">F379</f>
        <v>196369</v>
      </c>
      <c r="G378" s="96">
        <f t="shared" si="159"/>
        <v>0</v>
      </c>
      <c r="H378" s="96">
        <f t="shared" si="159"/>
        <v>0</v>
      </c>
      <c r="I378" s="96">
        <f t="shared" si="159"/>
        <v>33623.75</v>
      </c>
      <c r="J378" s="96">
        <f t="shared" si="159"/>
        <v>0</v>
      </c>
      <c r="K378" s="96">
        <f t="shared" si="159"/>
        <v>0</v>
      </c>
      <c r="L378" s="96">
        <f t="shared" si="135"/>
        <v>229992.75</v>
      </c>
    </row>
    <row r="379" spans="1:12" ht="47.25" customHeight="1" x14ac:dyDescent="0.25">
      <c r="A379" s="97" t="s">
        <v>340</v>
      </c>
      <c r="B379" s="94" t="s">
        <v>384</v>
      </c>
      <c r="C379" s="94" t="s">
        <v>355</v>
      </c>
      <c r="D379" s="94" t="s">
        <v>716</v>
      </c>
      <c r="E379" s="94" t="s">
        <v>341</v>
      </c>
      <c r="F379" s="96">
        <v>196369</v>
      </c>
      <c r="G379" s="96">
        <v>0</v>
      </c>
      <c r="H379" s="96">
        <v>0</v>
      </c>
      <c r="I379" s="96">
        <v>33623.75</v>
      </c>
      <c r="J379" s="96">
        <v>0</v>
      </c>
      <c r="K379" s="96">
        <v>0</v>
      </c>
      <c r="L379" s="96">
        <f t="shared" si="135"/>
        <v>229992.75</v>
      </c>
    </row>
    <row r="380" spans="1:12" ht="236.25" customHeight="1" x14ac:dyDescent="0.25">
      <c r="A380" s="97" t="s">
        <v>717</v>
      </c>
      <c r="B380" s="94" t="s">
        <v>384</v>
      </c>
      <c r="C380" s="94" t="s">
        <v>355</v>
      </c>
      <c r="D380" s="94" t="s">
        <v>718</v>
      </c>
      <c r="E380" s="98" t="s">
        <v>352</v>
      </c>
      <c r="F380" s="96">
        <f t="shared" ref="F380:K381" si="160">F381</f>
        <v>28000</v>
      </c>
      <c r="G380" s="96">
        <f t="shared" si="160"/>
        <v>0</v>
      </c>
      <c r="H380" s="96">
        <f t="shared" si="160"/>
        <v>0</v>
      </c>
      <c r="I380" s="96">
        <f t="shared" si="160"/>
        <v>0</v>
      </c>
      <c r="J380" s="96">
        <f t="shared" si="160"/>
        <v>0</v>
      </c>
      <c r="K380" s="96">
        <f t="shared" si="160"/>
        <v>0</v>
      </c>
      <c r="L380" s="96">
        <f t="shared" si="135"/>
        <v>28000</v>
      </c>
    </row>
    <row r="381" spans="1:12" ht="47.25" customHeight="1" x14ac:dyDescent="0.25">
      <c r="A381" s="97" t="s">
        <v>338</v>
      </c>
      <c r="B381" s="94" t="s">
        <v>384</v>
      </c>
      <c r="C381" s="94" t="s">
        <v>355</v>
      </c>
      <c r="D381" s="94" t="s">
        <v>718</v>
      </c>
      <c r="E381" s="94" t="s">
        <v>339</v>
      </c>
      <c r="F381" s="96">
        <f t="shared" si="160"/>
        <v>28000</v>
      </c>
      <c r="G381" s="96">
        <f t="shared" si="160"/>
        <v>0</v>
      </c>
      <c r="H381" s="96">
        <f t="shared" si="160"/>
        <v>0</v>
      </c>
      <c r="I381" s="96">
        <f t="shared" si="160"/>
        <v>0</v>
      </c>
      <c r="J381" s="96">
        <f t="shared" si="160"/>
        <v>0</v>
      </c>
      <c r="K381" s="96">
        <f t="shared" si="160"/>
        <v>0</v>
      </c>
      <c r="L381" s="96">
        <f t="shared" si="135"/>
        <v>28000</v>
      </c>
    </row>
    <row r="382" spans="1:12" ht="47.25" customHeight="1" x14ac:dyDescent="0.25">
      <c r="A382" s="97" t="s">
        <v>340</v>
      </c>
      <c r="B382" s="94" t="s">
        <v>384</v>
      </c>
      <c r="C382" s="94" t="s">
        <v>355</v>
      </c>
      <c r="D382" s="94" t="s">
        <v>718</v>
      </c>
      <c r="E382" s="94" t="s">
        <v>341</v>
      </c>
      <c r="F382" s="96">
        <v>28000</v>
      </c>
      <c r="G382" s="96">
        <v>0</v>
      </c>
      <c r="H382" s="96">
        <v>0</v>
      </c>
      <c r="I382" s="96">
        <v>0</v>
      </c>
      <c r="J382" s="96">
        <v>0</v>
      </c>
      <c r="K382" s="96">
        <v>0</v>
      </c>
      <c r="L382" s="96">
        <f t="shared" si="135"/>
        <v>28000</v>
      </c>
    </row>
    <row r="383" spans="1:12" ht="15.75" customHeight="1" x14ac:dyDescent="0.25">
      <c r="A383" s="95" t="s">
        <v>213</v>
      </c>
      <c r="B383" s="94" t="s">
        <v>473</v>
      </c>
      <c r="C383" s="94" t="s">
        <v>352</v>
      </c>
      <c r="D383" s="94" t="s">
        <v>352</v>
      </c>
      <c r="E383" s="94" t="s">
        <v>352</v>
      </c>
      <c r="F383" s="96">
        <f t="shared" ref="F383:K383" si="161">F384</f>
        <v>3571059</v>
      </c>
      <c r="G383" s="96">
        <f t="shared" si="161"/>
        <v>350000</v>
      </c>
      <c r="H383" s="96">
        <f t="shared" si="161"/>
        <v>0</v>
      </c>
      <c r="I383" s="96">
        <f t="shared" si="161"/>
        <v>0</v>
      </c>
      <c r="J383" s="96">
        <f t="shared" si="161"/>
        <v>49185</v>
      </c>
      <c r="K383" s="96">
        <f t="shared" si="161"/>
        <v>0</v>
      </c>
      <c r="L383" s="96">
        <f t="shared" si="135"/>
        <v>3970244</v>
      </c>
    </row>
    <row r="384" spans="1:12" ht="15.75" x14ac:dyDescent="0.25">
      <c r="A384" s="95" t="s">
        <v>214</v>
      </c>
      <c r="B384" s="94" t="s">
        <v>473</v>
      </c>
      <c r="C384" s="94" t="s">
        <v>329</v>
      </c>
      <c r="D384" s="94" t="s">
        <v>352</v>
      </c>
      <c r="E384" s="94" t="s">
        <v>352</v>
      </c>
      <c r="F384" s="96">
        <f t="shared" ref="F384:K384" si="162">F385+F393+F396+F390</f>
        <v>3571059</v>
      </c>
      <c r="G384" s="96">
        <f t="shared" si="162"/>
        <v>350000</v>
      </c>
      <c r="H384" s="96">
        <f t="shared" si="162"/>
        <v>0</v>
      </c>
      <c r="I384" s="96">
        <f t="shared" si="162"/>
        <v>0</v>
      </c>
      <c r="J384" s="96">
        <f t="shared" si="162"/>
        <v>49185</v>
      </c>
      <c r="K384" s="96">
        <f t="shared" si="162"/>
        <v>0</v>
      </c>
      <c r="L384" s="96">
        <f t="shared" si="135"/>
        <v>3970244</v>
      </c>
    </row>
    <row r="385" spans="1:12" ht="31.5" customHeight="1" x14ac:dyDescent="0.25">
      <c r="A385" s="97" t="s">
        <v>474</v>
      </c>
      <c r="B385" s="94" t="s">
        <v>473</v>
      </c>
      <c r="C385" s="94" t="s">
        <v>329</v>
      </c>
      <c r="D385" s="94" t="s">
        <v>475</v>
      </c>
      <c r="E385" s="98" t="s">
        <v>352</v>
      </c>
      <c r="F385" s="96">
        <f t="shared" ref="F385:K385" si="163">F386+F388</f>
        <v>100000</v>
      </c>
      <c r="G385" s="96">
        <f t="shared" si="163"/>
        <v>100000</v>
      </c>
      <c r="H385" s="96">
        <f t="shared" si="163"/>
        <v>0</v>
      </c>
      <c r="I385" s="96">
        <f t="shared" si="163"/>
        <v>0</v>
      </c>
      <c r="J385" s="96">
        <f t="shared" si="163"/>
        <v>-100000</v>
      </c>
      <c r="K385" s="96">
        <f t="shared" si="163"/>
        <v>0</v>
      </c>
      <c r="L385" s="96">
        <f t="shared" si="135"/>
        <v>100000</v>
      </c>
    </row>
    <row r="386" spans="1:12" ht="47.25" customHeight="1" x14ac:dyDescent="0.25">
      <c r="A386" s="97" t="s">
        <v>338</v>
      </c>
      <c r="B386" s="94" t="s">
        <v>473</v>
      </c>
      <c r="C386" s="94" t="s">
        <v>329</v>
      </c>
      <c r="D386" s="94" t="s">
        <v>475</v>
      </c>
      <c r="E386" s="94" t="s">
        <v>339</v>
      </c>
      <c r="F386" s="96">
        <f t="shared" ref="F386:K386" si="164">F387</f>
        <v>70000</v>
      </c>
      <c r="G386" s="96">
        <f t="shared" si="164"/>
        <v>60000</v>
      </c>
      <c r="H386" s="96">
        <f t="shared" si="164"/>
        <v>0</v>
      </c>
      <c r="I386" s="96">
        <f t="shared" si="164"/>
        <v>0</v>
      </c>
      <c r="J386" s="96">
        <f t="shared" si="164"/>
        <v>-60000</v>
      </c>
      <c r="K386" s="96">
        <f t="shared" si="164"/>
        <v>0</v>
      </c>
      <c r="L386" s="96">
        <f t="shared" si="135"/>
        <v>70000</v>
      </c>
    </row>
    <row r="387" spans="1:12" ht="47.25" customHeight="1" x14ac:dyDescent="0.25">
      <c r="A387" s="97" t="s">
        <v>340</v>
      </c>
      <c r="B387" s="94" t="s">
        <v>473</v>
      </c>
      <c r="C387" s="94" t="s">
        <v>329</v>
      </c>
      <c r="D387" s="94" t="s">
        <v>475</v>
      </c>
      <c r="E387" s="94" t="s">
        <v>341</v>
      </c>
      <c r="F387" s="96">
        <v>70000</v>
      </c>
      <c r="G387" s="96">
        <v>60000</v>
      </c>
      <c r="H387" s="96"/>
      <c r="I387" s="96"/>
      <c r="J387" s="96">
        <v>-60000</v>
      </c>
      <c r="K387" s="96"/>
      <c r="L387" s="96">
        <f t="shared" si="135"/>
        <v>70000</v>
      </c>
    </row>
    <row r="388" spans="1:12" ht="31.5" customHeight="1" x14ac:dyDescent="0.25">
      <c r="A388" s="97" t="s">
        <v>380</v>
      </c>
      <c r="B388" s="94" t="s">
        <v>473</v>
      </c>
      <c r="C388" s="94" t="s">
        <v>329</v>
      </c>
      <c r="D388" s="94" t="s">
        <v>475</v>
      </c>
      <c r="E388" s="94" t="s">
        <v>381</v>
      </c>
      <c r="F388" s="96">
        <f t="shared" ref="F388:K388" si="165">F389</f>
        <v>30000</v>
      </c>
      <c r="G388" s="96">
        <f t="shared" si="165"/>
        <v>40000</v>
      </c>
      <c r="H388" s="96">
        <f t="shared" si="165"/>
        <v>0</v>
      </c>
      <c r="I388" s="96">
        <f t="shared" si="165"/>
        <v>0</v>
      </c>
      <c r="J388" s="96">
        <f t="shared" si="165"/>
        <v>-40000</v>
      </c>
      <c r="K388" s="96">
        <f t="shared" si="165"/>
        <v>0</v>
      </c>
      <c r="L388" s="96">
        <f t="shared" si="135"/>
        <v>30000</v>
      </c>
    </row>
    <row r="389" spans="1:12" ht="15.75" customHeight="1" x14ac:dyDescent="0.25">
      <c r="A389" s="97" t="s">
        <v>382</v>
      </c>
      <c r="B389" s="94" t="s">
        <v>473</v>
      </c>
      <c r="C389" s="94" t="s">
        <v>329</v>
      </c>
      <c r="D389" s="94" t="s">
        <v>475</v>
      </c>
      <c r="E389" s="94" t="s">
        <v>383</v>
      </c>
      <c r="F389" s="96">
        <v>30000</v>
      </c>
      <c r="G389" s="96">
        <v>40000</v>
      </c>
      <c r="H389" s="96"/>
      <c r="I389" s="96"/>
      <c r="J389" s="96">
        <v>-40000</v>
      </c>
      <c r="K389" s="96"/>
      <c r="L389" s="96">
        <f t="shared" si="135"/>
        <v>30000</v>
      </c>
    </row>
    <row r="390" spans="1:12" ht="31.5" customHeight="1" x14ac:dyDescent="0.25">
      <c r="A390" s="68" t="s">
        <v>476</v>
      </c>
      <c r="B390" s="69" t="s">
        <v>473</v>
      </c>
      <c r="C390" s="78" t="s">
        <v>329</v>
      </c>
      <c r="D390" s="70" t="s">
        <v>477</v>
      </c>
      <c r="E390" s="75"/>
      <c r="F390" s="96">
        <f t="shared" ref="F390:K391" si="166">F391</f>
        <v>0</v>
      </c>
      <c r="G390" s="96">
        <f t="shared" si="166"/>
        <v>250000</v>
      </c>
      <c r="H390" s="96">
        <f t="shared" si="166"/>
        <v>0</v>
      </c>
      <c r="I390" s="96">
        <f t="shared" si="166"/>
        <v>0</v>
      </c>
      <c r="J390" s="96">
        <f t="shared" si="166"/>
        <v>150000</v>
      </c>
      <c r="K390" s="96">
        <f t="shared" si="166"/>
        <v>0</v>
      </c>
      <c r="L390" s="96">
        <f t="shared" ref="L390:L404" si="167">SUM(F390:K390)</f>
        <v>400000</v>
      </c>
    </row>
    <row r="391" spans="1:12" ht="63" customHeight="1" x14ac:dyDescent="0.25">
      <c r="A391" s="72" t="s">
        <v>368</v>
      </c>
      <c r="B391" s="69" t="s">
        <v>473</v>
      </c>
      <c r="C391" s="79" t="s">
        <v>329</v>
      </c>
      <c r="D391" s="70" t="s">
        <v>477</v>
      </c>
      <c r="E391" s="75" t="s">
        <v>369</v>
      </c>
      <c r="F391" s="96">
        <f t="shared" si="166"/>
        <v>0</v>
      </c>
      <c r="G391" s="96">
        <f t="shared" si="166"/>
        <v>250000</v>
      </c>
      <c r="H391" s="96">
        <f t="shared" si="166"/>
        <v>0</v>
      </c>
      <c r="I391" s="96">
        <f t="shared" si="166"/>
        <v>0</v>
      </c>
      <c r="J391" s="96">
        <f t="shared" si="166"/>
        <v>150000</v>
      </c>
      <c r="K391" s="96">
        <f t="shared" si="166"/>
        <v>0</v>
      </c>
      <c r="L391" s="96">
        <f t="shared" si="167"/>
        <v>400000</v>
      </c>
    </row>
    <row r="392" spans="1:12" ht="63" customHeight="1" x14ac:dyDescent="0.25">
      <c r="A392" s="80" t="s">
        <v>471</v>
      </c>
      <c r="B392" s="69" t="s">
        <v>473</v>
      </c>
      <c r="C392" s="79" t="s">
        <v>329</v>
      </c>
      <c r="D392" s="70" t="s">
        <v>477</v>
      </c>
      <c r="E392" s="75" t="s">
        <v>472</v>
      </c>
      <c r="F392" s="96">
        <v>0</v>
      </c>
      <c r="G392" s="96">
        <v>250000</v>
      </c>
      <c r="H392" s="96"/>
      <c r="I392" s="96"/>
      <c r="J392" s="96">
        <v>150000</v>
      </c>
      <c r="K392" s="96"/>
      <c r="L392" s="96">
        <f t="shared" si="167"/>
        <v>400000</v>
      </c>
    </row>
    <row r="393" spans="1:12" ht="47.25" customHeight="1" x14ac:dyDescent="0.25">
      <c r="A393" s="97" t="s">
        <v>403</v>
      </c>
      <c r="B393" s="94" t="s">
        <v>473</v>
      </c>
      <c r="C393" s="94" t="s">
        <v>329</v>
      </c>
      <c r="D393" s="94" t="s">
        <v>719</v>
      </c>
      <c r="E393" s="98" t="s">
        <v>352</v>
      </c>
      <c r="F393" s="96">
        <f t="shared" ref="F393:K394" si="168">F394</f>
        <v>430450</v>
      </c>
      <c r="G393" s="96">
        <f t="shared" si="168"/>
        <v>0</v>
      </c>
      <c r="H393" s="96">
        <f t="shared" si="168"/>
        <v>0</v>
      </c>
      <c r="I393" s="96">
        <f t="shared" si="168"/>
        <v>0</v>
      </c>
      <c r="J393" s="96">
        <f t="shared" si="168"/>
        <v>-815</v>
      </c>
      <c r="K393" s="96">
        <f t="shared" si="168"/>
        <v>0</v>
      </c>
      <c r="L393" s="96">
        <f t="shared" si="167"/>
        <v>429635</v>
      </c>
    </row>
    <row r="394" spans="1:12" ht="47.25" customHeight="1" x14ac:dyDescent="0.25">
      <c r="A394" s="97" t="s">
        <v>391</v>
      </c>
      <c r="B394" s="94" t="s">
        <v>473</v>
      </c>
      <c r="C394" s="94" t="s">
        <v>329</v>
      </c>
      <c r="D394" s="94" t="s">
        <v>719</v>
      </c>
      <c r="E394" s="94" t="s">
        <v>392</v>
      </c>
      <c r="F394" s="96">
        <f t="shared" si="168"/>
        <v>430450</v>
      </c>
      <c r="G394" s="96">
        <f t="shared" si="168"/>
        <v>0</v>
      </c>
      <c r="H394" s="96">
        <f t="shared" si="168"/>
        <v>0</v>
      </c>
      <c r="I394" s="96">
        <f t="shared" si="168"/>
        <v>0</v>
      </c>
      <c r="J394" s="96">
        <f t="shared" si="168"/>
        <v>-815</v>
      </c>
      <c r="K394" s="96">
        <f t="shared" si="168"/>
        <v>0</v>
      </c>
      <c r="L394" s="96">
        <f t="shared" si="167"/>
        <v>429635</v>
      </c>
    </row>
    <row r="395" spans="1:12" ht="15.75" customHeight="1" x14ac:dyDescent="0.25">
      <c r="A395" s="97" t="s">
        <v>393</v>
      </c>
      <c r="B395" s="94" t="s">
        <v>473</v>
      </c>
      <c r="C395" s="94" t="s">
        <v>329</v>
      </c>
      <c r="D395" s="94" t="s">
        <v>719</v>
      </c>
      <c r="E395" s="94" t="s">
        <v>394</v>
      </c>
      <c r="F395" s="96">
        <v>430450</v>
      </c>
      <c r="G395" s="96">
        <v>0</v>
      </c>
      <c r="H395" s="96">
        <v>0</v>
      </c>
      <c r="I395" s="96">
        <v>0</v>
      </c>
      <c r="J395" s="96">
        <v>-815</v>
      </c>
      <c r="K395" s="96"/>
      <c r="L395" s="96">
        <f t="shared" si="167"/>
        <v>429635</v>
      </c>
    </row>
    <row r="396" spans="1:12" ht="47.25" customHeight="1" x14ac:dyDescent="0.25">
      <c r="A396" s="97" t="s">
        <v>720</v>
      </c>
      <c r="B396" s="94" t="s">
        <v>473</v>
      </c>
      <c r="C396" s="94" t="s">
        <v>329</v>
      </c>
      <c r="D396" s="94" t="s">
        <v>721</v>
      </c>
      <c r="E396" s="98" t="s">
        <v>352</v>
      </c>
      <c r="F396" s="96">
        <f t="shared" ref="F396:K397" si="169">F397</f>
        <v>3040609</v>
      </c>
      <c r="G396" s="96">
        <f t="shared" si="169"/>
        <v>0</v>
      </c>
      <c r="H396" s="96">
        <f t="shared" si="169"/>
        <v>0</v>
      </c>
      <c r="I396" s="96">
        <f t="shared" si="169"/>
        <v>0</v>
      </c>
      <c r="J396" s="96">
        <f t="shared" si="169"/>
        <v>0</v>
      </c>
      <c r="K396" s="96">
        <f t="shared" si="169"/>
        <v>0</v>
      </c>
      <c r="L396" s="96">
        <f t="shared" si="167"/>
        <v>3040609</v>
      </c>
    </row>
    <row r="397" spans="1:12" ht="47.25" customHeight="1" x14ac:dyDescent="0.25">
      <c r="A397" s="97" t="s">
        <v>338</v>
      </c>
      <c r="B397" s="94" t="s">
        <v>473</v>
      </c>
      <c r="C397" s="94" t="s">
        <v>329</v>
      </c>
      <c r="D397" s="94" t="s">
        <v>721</v>
      </c>
      <c r="E397" s="94" t="s">
        <v>339</v>
      </c>
      <c r="F397" s="96">
        <f t="shared" si="169"/>
        <v>3040609</v>
      </c>
      <c r="G397" s="96">
        <f t="shared" si="169"/>
        <v>0</v>
      </c>
      <c r="H397" s="96">
        <f t="shared" si="169"/>
        <v>0</v>
      </c>
      <c r="I397" s="96">
        <f t="shared" si="169"/>
        <v>0</v>
      </c>
      <c r="J397" s="96">
        <f t="shared" si="169"/>
        <v>0</v>
      </c>
      <c r="K397" s="96">
        <f t="shared" si="169"/>
        <v>0</v>
      </c>
      <c r="L397" s="96">
        <f t="shared" si="167"/>
        <v>3040609</v>
      </c>
    </row>
    <row r="398" spans="1:12" ht="47.25" customHeight="1" x14ac:dyDescent="0.25">
      <c r="A398" s="97" t="s">
        <v>340</v>
      </c>
      <c r="B398" s="94" t="s">
        <v>473</v>
      </c>
      <c r="C398" s="94" t="s">
        <v>329</v>
      </c>
      <c r="D398" s="94" t="s">
        <v>721</v>
      </c>
      <c r="E398" s="94" t="s">
        <v>341</v>
      </c>
      <c r="F398" s="96">
        <v>3040609</v>
      </c>
      <c r="G398" s="96">
        <v>0</v>
      </c>
      <c r="H398" s="96">
        <v>0</v>
      </c>
      <c r="I398" s="96">
        <v>0</v>
      </c>
      <c r="J398" s="96">
        <v>0</v>
      </c>
      <c r="K398" s="96">
        <v>0</v>
      </c>
      <c r="L398" s="96">
        <f t="shared" si="167"/>
        <v>3040609</v>
      </c>
    </row>
    <row r="399" spans="1:12" ht="31.5" customHeight="1" x14ac:dyDescent="0.25">
      <c r="A399" s="95" t="s">
        <v>480</v>
      </c>
      <c r="B399" s="94" t="s">
        <v>363</v>
      </c>
      <c r="C399" s="94" t="s">
        <v>352</v>
      </c>
      <c r="D399" s="94" t="s">
        <v>352</v>
      </c>
      <c r="E399" s="94" t="s">
        <v>352</v>
      </c>
      <c r="F399" s="96">
        <f t="shared" ref="F399:K402" si="170">F400</f>
        <v>584710.38</v>
      </c>
      <c r="G399" s="96">
        <f t="shared" si="170"/>
        <v>0</v>
      </c>
      <c r="H399" s="96">
        <f t="shared" si="170"/>
        <v>-50695</v>
      </c>
      <c r="I399" s="96">
        <f t="shared" si="170"/>
        <v>0</v>
      </c>
      <c r="J399" s="96">
        <f t="shared" si="170"/>
        <v>0</v>
      </c>
      <c r="K399" s="96">
        <f t="shared" si="170"/>
        <v>0</v>
      </c>
      <c r="L399" s="96">
        <f t="shared" si="167"/>
        <v>534015.38</v>
      </c>
    </row>
    <row r="400" spans="1:12" ht="31.5" customHeight="1" x14ac:dyDescent="0.25">
      <c r="A400" s="95" t="s">
        <v>722</v>
      </c>
      <c r="B400" s="94" t="s">
        <v>363</v>
      </c>
      <c r="C400" s="94" t="s">
        <v>328</v>
      </c>
      <c r="D400" s="94" t="s">
        <v>352</v>
      </c>
      <c r="E400" s="94" t="s">
        <v>352</v>
      </c>
      <c r="F400" s="96">
        <f t="shared" si="170"/>
        <v>584710.38</v>
      </c>
      <c r="G400" s="96">
        <f t="shared" si="170"/>
        <v>0</v>
      </c>
      <c r="H400" s="96">
        <f t="shared" si="170"/>
        <v>-50695</v>
      </c>
      <c r="I400" s="96">
        <f t="shared" si="170"/>
        <v>0</v>
      </c>
      <c r="J400" s="96">
        <f t="shared" si="170"/>
        <v>0</v>
      </c>
      <c r="K400" s="96">
        <f t="shared" si="170"/>
        <v>0</v>
      </c>
      <c r="L400" s="96">
        <f t="shared" si="167"/>
        <v>534015.38</v>
      </c>
    </row>
    <row r="401" spans="1:12" ht="15.75" customHeight="1" x14ac:dyDescent="0.25">
      <c r="A401" s="97" t="s">
        <v>478</v>
      </c>
      <c r="B401" s="94" t="s">
        <v>363</v>
      </c>
      <c r="C401" s="94" t="s">
        <v>328</v>
      </c>
      <c r="D401" s="94" t="s">
        <v>479</v>
      </c>
      <c r="E401" s="98" t="s">
        <v>352</v>
      </c>
      <c r="F401" s="96">
        <f t="shared" si="170"/>
        <v>584710.38</v>
      </c>
      <c r="G401" s="96">
        <f t="shared" si="170"/>
        <v>0</v>
      </c>
      <c r="H401" s="96">
        <f t="shared" si="170"/>
        <v>-50695</v>
      </c>
      <c r="I401" s="96">
        <f t="shared" si="170"/>
        <v>0</v>
      </c>
      <c r="J401" s="96">
        <f t="shared" si="170"/>
        <v>0</v>
      </c>
      <c r="K401" s="96">
        <f t="shared" si="170"/>
        <v>0</v>
      </c>
      <c r="L401" s="96">
        <f t="shared" si="167"/>
        <v>534015.38</v>
      </c>
    </row>
    <row r="402" spans="1:12" ht="31.5" customHeight="1" x14ac:dyDescent="0.25">
      <c r="A402" s="97" t="s">
        <v>480</v>
      </c>
      <c r="B402" s="94" t="s">
        <v>363</v>
      </c>
      <c r="C402" s="94" t="s">
        <v>328</v>
      </c>
      <c r="D402" s="94" t="s">
        <v>479</v>
      </c>
      <c r="E402" s="94" t="s">
        <v>481</v>
      </c>
      <c r="F402" s="96">
        <f t="shared" si="170"/>
        <v>584710.38</v>
      </c>
      <c r="G402" s="96">
        <f t="shared" si="170"/>
        <v>0</v>
      </c>
      <c r="H402" s="96">
        <f t="shared" si="170"/>
        <v>-50695</v>
      </c>
      <c r="I402" s="96">
        <f t="shared" si="170"/>
        <v>0</v>
      </c>
      <c r="J402" s="96">
        <f t="shared" si="170"/>
        <v>0</v>
      </c>
      <c r="K402" s="96">
        <f t="shared" si="170"/>
        <v>0</v>
      </c>
      <c r="L402" s="96">
        <f t="shared" si="167"/>
        <v>534015.38</v>
      </c>
    </row>
    <row r="403" spans="1:12" ht="15.75" customHeight="1" x14ac:dyDescent="0.25">
      <c r="A403" s="97" t="s">
        <v>478</v>
      </c>
      <c r="B403" s="94" t="s">
        <v>363</v>
      </c>
      <c r="C403" s="94" t="s">
        <v>328</v>
      </c>
      <c r="D403" s="94" t="s">
        <v>479</v>
      </c>
      <c r="E403" s="94" t="s">
        <v>482</v>
      </c>
      <c r="F403" s="96">
        <v>584710.38</v>
      </c>
      <c r="G403" s="96">
        <v>0</v>
      </c>
      <c r="H403" s="96">
        <v>-50695</v>
      </c>
      <c r="I403" s="96"/>
      <c r="J403" s="96"/>
      <c r="K403" s="96"/>
      <c r="L403" s="96">
        <f t="shared" si="167"/>
        <v>534015.38</v>
      </c>
    </row>
    <row r="404" spans="1:12" ht="15.75" customHeight="1" x14ac:dyDescent="0.25">
      <c r="A404" s="115" t="s">
        <v>723</v>
      </c>
      <c r="B404" s="115"/>
      <c r="C404" s="115"/>
      <c r="D404" s="115"/>
      <c r="E404" s="115"/>
      <c r="F404" s="109">
        <f t="shared" ref="F404:K404" si="171">F5+F81+F88+F109+F140+F197+F303+F340+F383+F399+F192</f>
        <v>315156957.08999997</v>
      </c>
      <c r="G404" s="109">
        <f t="shared" si="171"/>
        <v>18220639.409999996</v>
      </c>
      <c r="H404" s="109">
        <f t="shared" si="171"/>
        <v>12233695.15</v>
      </c>
      <c r="I404" s="109">
        <f t="shared" si="171"/>
        <v>0</v>
      </c>
      <c r="J404" s="109">
        <f t="shared" si="171"/>
        <v>-386506.79</v>
      </c>
      <c r="K404" s="109">
        <f t="shared" si="171"/>
        <v>-3445232.4299999997</v>
      </c>
      <c r="L404" s="109">
        <f t="shared" si="167"/>
        <v>341779552.42999995</v>
      </c>
    </row>
  </sheetData>
  <mergeCells count="2">
    <mergeCell ref="A1:L1"/>
    <mergeCell ref="A404:E404"/>
  </mergeCells>
  <pageMargins left="0.15748031496062992" right="0.19685039370078741" top="0.27559055118110237" bottom="0.27559055118110237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view="pageBreakPreview" zoomScale="80" zoomScaleNormal="110" zoomScaleSheetLayoutView="80" workbookViewId="0">
      <pane xSplit="1" ySplit="4" topLeftCell="B11" activePane="bottomRight" state="frozen"/>
      <selection pane="topRight" activeCell="B1" sqref="B1"/>
      <selection pane="bottomLeft" activeCell="A7" sqref="A7"/>
      <selection pane="bottomRight" activeCell="D14" sqref="D14"/>
    </sheetView>
  </sheetViews>
  <sheetFormatPr defaultColWidth="16.7109375" defaultRowHeight="18" x14ac:dyDescent="0.25"/>
  <cols>
    <col min="1" max="1" width="29.5703125" style="8" customWidth="1"/>
    <col min="2" max="2" width="48.42578125" style="8" customWidth="1"/>
    <col min="3" max="3" width="21.140625" style="8" customWidth="1"/>
    <col min="4" max="4" width="19.7109375" style="8" customWidth="1"/>
    <col min="5" max="6" width="18.28515625" style="8" hidden="1" customWidth="1"/>
    <col min="7" max="7" width="16.140625" style="7" customWidth="1"/>
    <col min="8" max="8" width="16.5703125" style="7" hidden="1" customWidth="1"/>
    <col min="9" max="9" width="16.7109375" style="7" customWidth="1"/>
    <col min="10" max="231" width="9.140625" style="7" customWidth="1"/>
    <col min="232" max="232" width="26" style="7" customWidth="1"/>
    <col min="233" max="233" width="41.85546875" style="7" customWidth="1"/>
    <col min="234" max="257" width="16.7109375" style="7"/>
    <col min="258" max="258" width="29.5703125" style="7" customWidth="1"/>
    <col min="259" max="259" width="48.42578125" style="7" customWidth="1"/>
    <col min="260" max="260" width="21.140625" style="7" customWidth="1"/>
    <col min="261" max="261" width="19.7109375" style="7" customWidth="1"/>
    <col min="262" max="262" width="18.28515625" style="7" customWidth="1"/>
    <col min="263" max="263" width="16.140625" style="7" customWidth="1"/>
    <col min="264" max="264" width="0" style="7" hidden="1" customWidth="1"/>
    <col min="265" max="487" width="9.140625" style="7" customWidth="1"/>
    <col min="488" max="488" width="26" style="7" customWidth="1"/>
    <col min="489" max="489" width="41.85546875" style="7" customWidth="1"/>
    <col min="490" max="513" width="16.7109375" style="7"/>
    <col min="514" max="514" width="29.5703125" style="7" customWidth="1"/>
    <col min="515" max="515" width="48.42578125" style="7" customWidth="1"/>
    <col min="516" max="516" width="21.140625" style="7" customWidth="1"/>
    <col min="517" max="517" width="19.7109375" style="7" customWidth="1"/>
    <col min="518" max="518" width="18.28515625" style="7" customWidth="1"/>
    <col min="519" max="519" width="16.140625" style="7" customWidth="1"/>
    <col min="520" max="520" width="0" style="7" hidden="1" customWidth="1"/>
    <col min="521" max="743" width="9.140625" style="7" customWidth="1"/>
    <col min="744" max="744" width="26" style="7" customWidth="1"/>
    <col min="745" max="745" width="41.85546875" style="7" customWidth="1"/>
    <col min="746" max="769" width="16.7109375" style="7"/>
    <col min="770" max="770" width="29.5703125" style="7" customWidth="1"/>
    <col min="771" max="771" width="48.42578125" style="7" customWidth="1"/>
    <col min="772" max="772" width="21.140625" style="7" customWidth="1"/>
    <col min="773" max="773" width="19.7109375" style="7" customWidth="1"/>
    <col min="774" max="774" width="18.28515625" style="7" customWidth="1"/>
    <col min="775" max="775" width="16.140625" style="7" customWidth="1"/>
    <col min="776" max="776" width="0" style="7" hidden="1" customWidth="1"/>
    <col min="777" max="999" width="9.140625" style="7" customWidth="1"/>
    <col min="1000" max="1000" width="26" style="7" customWidth="1"/>
    <col min="1001" max="1001" width="41.85546875" style="7" customWidth="1"/>
    <col min="1002" max="1025" width="16.7109375" style="7"/>
    <col min="1026" max="1026" width="29.5703125" style="7" customWidth="1"/>
    <col min="1027" max="1027" width="48.42578125" style="7" customWidth="1"/>
    <col min="1028" max="1028" width="21.140625" style="7" customWidth="1"/>
    <col min="1029" max="1029" width="19.7109375" style="7" customWidth="1"/>
    <col min="1030" max="1030" width="18.28515625" style="7" customWidth="1"/>
    <col min="1031" max="1031" width="16.140625" style="7" customWidth="1"/>
    <col min="1032" max="1032" width="0" style="7" hidden="1" customWidth="1"/>
    <col min="1033" max="1255" width="9.140625" style="7" customWidth="1"/>
    <col min="1256" max="1256" width="26" style="7" customWidth="1"/>
    <col min="1257" max="1257" width="41.85546875" style="7" customWidth="1"/>
    <col min="1258" max="1281" width="16.7109375" style="7"/>
    <col min="1282" max="1282" width="29.5703125" style="7" customWidth="1"/>
    <col min="1283" max="1283" width="48.42578125" style="7" customWidth="1"/>
    <col min="1284" max="1284" width="21.140625" style="7" customWidth="1"/>
    <col min="1285" max="1285" width="19.7109375" style="7" customWidth="1"/>
    <col min="1286" max="1286" width="18.28515625" style="7" customWidth="1"/>
    <col min="1287" max="1287" width="16.140625" style="7" customWidth="1"/>
    <col min="1288" max="1288" width="0" style="7" hidden="1" customWidth="1"/>
    <col min="1289" max="1511" width="9.140625" style="7" customWidth="1"/>
    <col min="1512" max="1512" width="26" style="7" customWidth="1"/>
    <col min="1513" max="1513" width="41.85546875" style="7" customWidth="1"/>
    <col min="1514" max="1537" width="16.7109375" style="7"/>
    <col min="1538" max="1538" width="29.5703125" style="7" customWidth="1"/>
    <col min="1539" max="1539" width="48.42578125" style="7" customWidth="1"/>
    <col min="1540" max="1540" width="21.140625" style="7" customWidth="1"/>
    <col min="1541" max="1541" width="19.7109375" style="7" customWidth="1"/>
    <col min="1542" max="1542" width="18.28515625" style="7" customWidth="1"/>
    <col min="1543" max="1543" width="16.140625" style="7" customWidth="1"/>
    <col min="1544" max="1544" width="0" style="7" hidden="1" customWidth="1"/>
    <col min="1545" max="1767" width="9.140625" style="7" customWidth="1"/>
    <col min="1768" max="1768" width="26" style="7" customWidth="1"/>
    <col min="1769" max="1769" width="41.85546875" style="7" customWidth="1"/>
    <col min="1770" max="1793" width="16.7109375" style="7"/>
    <col min="1794" max="1794" width="29.5703125" style="7" customWidth="1"/>
    <col min="1795" max="1795" width="48.42578125" style="7" customWidth="1"/>
    <col min="1796" max="1796" width="21.140625" style="7" customWidth="1"/>
    <col min="1797" max="1797" width="19.7109375" style="7" customWidth="1"/>
    <col min="1798" max="1798" width="18.28515625" style="7" customWidth="1"/>
    <col min="1799" max="1799" width="16.140625" style="7" customWidth="1"/>
    <col min="1800" max="1800" width="0" style="7" hidden="1" customWidth="1"/>
    <col min="1801" max="2023" width="9.140625" style="7" customWidth="1"/>
    <col min="2024" max="2024" width="26" style="7" customWidth="1"/>
    <col min="2025" max="2025" width="41.85546875" style="7" customWidth="1"/>
    <col min="2026" max="2049" width="16.7109375" style="7"/>
    <col min="2050" max="2050" width="29.5703125" style="7" customWidth="1"/>
    <col min="2051" max="2051" width="48.42578125" style="7" customWidth="1"/>
    <col min="2052" max="2052" width="21.140625" style="7" customWidth="1"/>
    <col min="2053" max="2053" width="19.7109375" style="7" customWidth="1"/>
    <col min="2054" max="2054" width="18.28515625" style="7" customWidth="1"/>
    <col min="2055" max="2055" width="16.140625" style="7" customWidth="1"/>
    <col min="2056" max="2056" width="0" style="7" hidden="1" customWidth="1"/>
    <col min="2057" max="2279" width="9.140625" style="7" customWidth="1"/>
    <col min="2280" max="2280" width="26" style="7" customWidth="1"/>
    <col min="2281" max="2281" width="41.85546875" style="7" customWidth="1"/>
    <col min="2282" max="2305" width="16.7109375" style="7"/>
    <col min="2306" max="2306" width="29.5703125" style="7" customWidth="1"/>
    <col min="2307" max="2307" width="48.42578125" style="7" customWidth="1"/>
    <col min="2308" max="2308" width="21.140625" style="7" customWidth="1"/>
    <col min="2309" max="2309" width="19.7109375" style="7" customWidth="1"/>
    <col min="2310" max="2310" width="18.28515625" style="7" customWidth="1"/>
    <col min="2311" max="2311" width="16.140625" style="7" customWidth="1"/>
    <col min="2312" max="2312" width="0" style="7" hidden="1" customWidth="1"/>
    <col min="2313" max="2535" width="9.140625" style="7" customWidth="1"/>
    <col min="2536" max="2536" width="26" style="7" customWidth="1"/>
    <col min="2537" max="2537" width="41.85546875" style="7" customWidth="1"/>
    <col min="2538" max="2561" width="16.7109375" style="7"/>
    <col min="2562" max="2562" width="29.5703125" style="7" customWidth="1"/>
    <col min="2563" max="2563" width="48.42578125" style="7" customWidth="1"/>
    <col min="2564" max="2564" width="21.140625" style="7" customWidth="1"/>
    <col min="2565" max="2565" width="19.7109375" style="7" customWidth="1"/>
    <col min="2566" max="2566" width="18.28515625" style="7" customWidth="1"/>
    <col min="2567" max="2567" width="16.140625" style="7" customWidth="1"/>
    <col min="2568" max="2568" width="0" style="7" hidden="1" customWidth="1"/>
    <col min="2569" max="2791" width="9.140625" style="7" customWidth="1"/>
    <col min="2792" max="2792" width="26" style="7" customWidth="1"/>
    <col min="2793" max="2793" width="41.85546875" style="7" customWidth="1"/>
    <col min="2794" max="2817" width="16.7109375" style="7"/>
    <col min="2818" max="2818" width="29.5703125" style="7" customWidth="1"/>
    <col min="2819" max="2819" width="48.42578125" style="7" customWidth="1"/>
    <col min="2820" max="2820" width="21.140625" style="7" customWidth="1"/>
    <col min="2821" max="2821" width="19.7109375" style="7" customWidth="1"/>
    <col min="2822" max="2822" width="18.28515625" style="7" customWidth="1"/>
    <col min="2823" max="2823" width="16.140625" style="7" customWidth="1"/>
    <col min="2824" max="2824" width="0" style="7" hidden="1" customWidth="1"/>
    <col min="2825" max="3047" width="9.140625" style="7" customWidth="1"/>
    <col min="3048" max="3048" width="26" style="7" customWidth="1"/>
    <col min="3049" max="3049" width="41.85546875" style="7" customWidth="1"/>
    <col min="3050" max="3073" width="16.7109375" style="7"/>
    <col min="3074" max="3074" width="29.5703125" style="7" customWidth="1"/>
    <col min="3075" max="3075" width="48.42578125" style="7" customWidth="1"/>
    <col min="3076" max="3076" width="21.140625" style="7" customWidth="1"/>
    <col min="3077" max="3077" width="19.7109375" style="7" customWidth="1"/>
    <col min="3078" max="3078" width="18.28515625" style="7" customWidth="1"/>
    <col min="3079" max="3079" width="16.140625" style="7" customWidth="1"/>
    <col min="3080" max="3080" width="0" style="7" hidden="1" customWidth="1"/>
    <col min="3081" max="3303" width="9.140625" style="7" customWidth="1"/>
    <col min="3304" max="3304" width="26" style="7" customWidth="1"/>
    <col min="3305" max="3305" width="41.85546875" style="7" customWidth="1"/>
    <col min="3306" max="3329" width="16.7109375" style="7"/>
    <col min="3330" max="3330" width="29.5703125" style="7" customWidth="1"/>
    <col min="3331" max="3331" width="48.42578125" style="7" customWidth="1"/>
    <col min="3332" max="3332" width="21.140625" style="7" customWidth="1"/>
    <col min="3333" max="3333" width="19.7109375" style="7" customWidth="1"/>
    <col min="3334" max="3334" width="18.28515625" style="7" customWidth="1"/>
    <col min="3335" max="3335" width="16.140625" style="7" customWidth="1"/>
    <col min="3336" max="3336" width="0" style="7" hidden="1" customWidth="1"/>
    <col min="3337" max="3559" width="9.140625" style="7" customWidth="1"/>
    <col min="3560" max="3560" width="26" style="7" customWidth="1"/>
    <col min="3561" max="3561" width="41.85546875" style="7" customWidth="1"/>
    <col min="3562" max="3585" width="16.7109375" style="7"/>
    <col min="3586" max="3586" width="29.5703125" style="7" customWidth="1"/>
    <col min="3587" max="3587" width="48.42578125" style="7" customWidth="1"/>
    <col min="3588" max="3588" width="21.140625" style="7" customWidth="1"/>
    <col min="3589" max="3589" width="19.7109375" style="7" customWidth="1"/>
    <col min="3590" max="3590" width="18.28515625" style="7" customWidth="1"/>
    <col min="3591" max="3591" width="16.140625" style="7" customWidth="1"/>
    <col min="3592" max="3592" width="0" style="7" hidden="1" customWidth="1"/>
    <col min="3593" max="3815" width="9.140625" style="7" customWidth="1"/>
    <col min="3816" max="3816" width="26" style="7" customWidth="1"/>
    <col min="3817" max="3817" width="41.85546875" style="7" customWidth="1"/>
    <col min="3818" max="3841" width="16.7109375" style="7"/>
    <col min="3842" max="3842" width="29.5703125" style="7" customWidth="1"/>
    <col min="3843" max="3843" width="48.42578125" style="7" customWidth="1"/>
    <col min="3844" max="3844" width="21.140625" style="7" customWidth="1"/>
    <col min="3845" max="3845" width="19.7109375" style="7" customWidth="1"/>
    <col min="3846" max="3846" width="18.28515625" style="7" customWidth="1"/>
    <col min="3847" max="3847" width="16.140625" style="7" customWidth="1"/>
    <col min="3848" max="3848" width="0" style="7" hidden="1" customWidth="1"/>
    <col min="3849" max="4071" width="9.140625" style="7" customWidth="1"/>
    <col min="4072" max="4072" width="26" style="7" customWidth="1"/>
    <col min="4073" max="4073" width="41.85546875" style="7" customWidth="1"/>
    <col min="4074" max="4097" width="16.7109375" style="7"/>
    <col min="4098" max="4098" width="29.5703125" style="7" customWidth="1"/>
    <col min="4099" max="4099" width="48.42578125" style="7" customWidth="1"/>
    <col min="4100" max="4100" width="21.140625" style="7" customWidth="1"/>
    <col min="4101" max="4101" width="19.7109375" style="7" customWidth="1"/>
    <col min="4102" max="4102" width="18.28515625" style="7" customWidth="1"/>
    <col min="4103" max="4103" width="16.140625" style="7" customWidth="1"/>
    <col min="4104" max="4104" width="0" style="7" hidden="1" customWidth="1"/>
    <col min="4105" max="4327" width="9.140625" style="7" customWidth="1"/>
    <col min="4328" max="4328" width="26" style="7" customWidth="1"/>
    <col min="4329" max="4329" width="41.85546875" style="7" customWidth="1"/>
    <col min="4330" max="4353" width="16.7109375" style="7"/>
    <col min="4354" max="4354" width="29.5703125" style="7" customWidth="1"/>
    <col min="4355" max="4355" width="48.42578125" style="7" customWidth="1"/>
    <col min="4356" max="4356" width="21.140625" style="7" customWidth="1"/>
    <col min="4357" max="4357" width="19.7109375" style="7" customWidth="1"/>
    <col min="4358" max="4358" width="18.28515625" style="7" customWidth="1"/>
    <col min="4359" max="4359" width="16.140625" style="7" customWidth="1"/>
    <col min="4360" max="4360" width="0" style="7" hidden="1" customWidth="1"/>
    <col min="4361" max="4583" width="9.140625" style="7" customWidth="1"/>
    <col min="4584" max="4584" width="26" style="7" customWidth="1"/>
    <col min="4585" max="4585" width="41.85546875" style="7" customWidth="1"/>
    <col min="4586" max="4609" width="16.7109375" style="7"/>
    <col min="4610" max="4610" width="29.5703125" style="7" customWidth="1"/>
    <col min="4611" max="4611" width="48.42578125" style="7" customWidth="1"/>
    <col min="4612" max="4612" width="21.140625" style="7" customWidth="1"/>
    <col min="4613" max="4613" width="19.7109375" style="7" customWidth="1"/>
    <col min="4614" max="4614" width="18.28515625" style="7" customWidth="1"/>
    <col min="4615" max="4615" width="16.140625" style="7" customWidth="1"/>
    <col min="4616" max="4616" width="0" style="7" hidden="1" customWidth="1"/>
    <col min="4617" max="4839" width="9.140625" style="7" customWidth="1"/>
    <col min="4840" max="4840" width="26" style="7" customWidth="1"/>
    <col min="4841" max="4841" width="41.85546875" style="7" customWidth="1"/>
    <col min="4842" max="4865" width="16.7109375" style="7"/>
    <col min="4866" max="4866" width="29.5703125" style="7" customWidth="1"/>
    <col min="4867" max="4867" width="48.42578125" style="7" customWidth="1"/>
    <col min="4868" max="4868" width="21.140625" style="7" customWidth="1"/>
    <col min="4869" max="4869" width="19.7109375" style="7" customWidth="1"/>
    <col min="4870" max="4870" width="18.28515625" style="7" customWidth="1"/>
    <col min="4871" max="4871" width="16.140625" style="7" customWidth="1"/>
    <col min="4872" max="4872" width="0" style="7" hidden="1" customWidth="1"/>
    <col min="4873" max="5095" width="9.140625" style="7" customWidth="1"/>
    <col min="5096" max="5096" width="26" style="7" customWidth="1"/>
    <col min="5097" max="5097" width="41.85546875" style="7" customWidth="1"/>
    <col min="5098" max="5121" width="16.7109375" style="7"/>
    <col min="5122" max="5122" width="29.5703125" style="7" customWidth="1"/>
    <col min="5123" max="5123" width="48.42578125" style="7" customWidth="1"/>
    <col min="5124" max="5124" width="21.140625" style="7" customWidth="1"/>
    <col min="5125" max="5125" width="19.7109375" style="7" customWidth="1"/>
    <col min="5126" max="5126" width="18.28515625" style="7" customWidth="1"/>
    <col min="5127" max="5127" width="16.140625" style="7" customWidth="1"/>
    <col min="5128" max="5128" width="0" style="7" hidden="1" customWidth="1"/>
    <col min="5129" max="5351" width="9.140625" style="7" customWidth="1"/>
    <col min="5352" max="5352" width="26" style="7" customWidth="1"/>
    <col min="5353" max="5353" width="41.85546875" style="7" customWidth="1"/>
    <col min="5354" max="5377" width="16.7109375" style="7"/>
    <col min="5378" max="5378" width="29.5703125" style="7" customWidth="1"/>
    <col min="5379" max="5379" width="48.42578125" style="7" customWidth="1"/>
    <col min="5380" max="5380" width="21.140625" style="7" customWidth="1"/>
    <col min="5381" max="5381" width="19.7109375" style="7" customWidth="1"/>
    <col min="5382" max="5382" width="18.28515625" style="7" customWidth="1"/>
    <col min="5383" max="5383" width="16.140625" style="7" customWidth="1"/>
    <col min="5384" max="5384" width="0" style="7" hidden="1" customWidth="1"/>
    <col min="5385" max="5607" width="9.140625" style="7" customWidth="1"/>
    <col min="5608" max="5608" width="26" style="7" customWidth="1"/>
    <col min="5609" max="5609" width="41.85546875" style="7" customWidth="1"/>
    <col min="5610" max="5633" width="16.7109375" style="7"/>
    <col min="5634" max="5634" width="29.5703125" style="7" customWidth="1"/>
    <col min="5635" max="5635" width="48.42578125" style="7" customWidth="1"/>
    <col min="5636" max="5636" width="21.140625" style="7" customWidth="1"/>
    <col min="5637" max="5637" width="19.7109375" style="7" customWidth="1"/>
    <col min="5638" max="5638" width="18.28515625" style="7" customWidth="1"/>
    <col min="5639" max="5639" width="16.140625" style="7" customWidth="1"/>
    <col min="5640" max="5640" width="0" style="7" hidden="1" customWidth="1"/>
    <col min="5641" max="5863" width="9.140625" style="7" customWidth="1"/>
    <col min="5864" max="5864" width="26" style="7" customWidth="1"/>
    <col min="5865" max="5865" width="41.85546875" style="7" customWidth="1"/>
    <col min="5866" max="5889" width="16.7109375" style="7"/>
    <col min="5890" max="5890" width="29.5703125" style="7" customWidth="1"/>
    <col min="5891" max="5891" width="48.42578125" style="7" customWidth="1"/>
    <col min="5892" max="5892" width="21.140625" style="7" customWidth="1"/>
    <col min="5893" max="5893" width="19.7109375" style="7" customWidth="1"/>
    <col min="5894" max="5894" width="18.28515625" style="7" customWidth="1"/>
    <col min="5895" max="5895" width="16.140625" style="7" customWidth="1"/>
    <col min="5896" max="5896" width="0" style="7" hidden="1" customWidth="1"/>
    <col min="5897" max="6119" width="9.140625" style="7" customWidth="1"/>
    <col min="6120" max="6120" width="26" style="7" customWidth="1"/>
    <col min="6121" max="6121" width="41.85546875" style="7" customWidth="1"/>
    <col min="6122" max="6145" width="16.7109375" style="7"/>
    <col min="6146" max="6146" width="29.5703125" style="7" customWidth="1"/>
    <col min="6147" max="6147" width="48.42578125" style="7" customWidth="1"/>
    <col min="6148" max="6148" width="21.140625" style="7" customWidth="1"/>
    <col min="6149" max="6149" width="19.7109375" style="7" customWidth="1"/>
    <col min="6150" max="6150" width="18.28515625" style="7" customWidth="1"/>
    <col min="6151" max="6151" width="16.140625" style="7" customWidth="1"/>
    <col min="6152" max="6152" width="0" style="7" hidden="1" customWidth="1"/>
    <col min="6153" max="6375" width="9.140625" style="7" customWidth="1"/>
    <col min="6376" max="6376" width="26" style="7" customWidth="1"/>
    <col min="6377" max="6377" width="41.85546875" style="7" customWidth="1"/>
    <col min="6378" max="6401" width="16.7109375" style="7"/>
    <col min="6402" max="6402" width="29.5703125" style="7" customWidth="1"/>
    <col min="6403" max="6403" width="48.42578125" style="7" customWidth="1"/>
    <col min="6404" max="6404" width="21.140625" style="7" customWidth="1"/>
    <col min="6405" max="6405" width="19.7109375" style="7" customWidth="1"/>
    <col min="6406" max="6406" width="18.28515625" style="7" customWidth="1"/>
    <col min="6407" max="6407" width="16.140625" style="7" customWidth="1"/>
    <col min="6408" max="6408" width="0" style="7" hidden="1" customWidth="1"/>
    <col min="6409" max="6631" width="9.140625" style="7" customWidth="1"/>
    <col min="6632" max="6632" width="26" style="7" customWidth="1"/>
    <col min="6633" max="6633" width="41.85546875" style="7" customWidth="1"/>
    <col min="6634" max="6657" width="16.7109375" style="7"/>
    <col min="6658" max="6658" width="29.5703125" style="7" customWidth="1"/>
    <col min="6659" max="6659" width="48.42578125" style="7" customWidth="1"/>
    <col min="6660" max="6660" width="21.140625" style="7" customWidth="1"/>
    <col min="6661" max="6661" width="19.7109375" style="7" customWidth="1"/>
    <col min="6662" max="6662" width="18.28515625" style="7" customWidth="1"/>
    <col min="6663" max="6663" width="16.140625" style="7" customWidth="1"/>
    <col min="6664" max="6664" width="0" style="7" hidden="1" customWidth="1"/>
    <col min="6665" max="6887" width="9.140625" style="7" customWidth="1"/>
    <col min="6888" max="6888" width="26" style="7" customWidth="1"/>
    <col min="6889" max="6889" width="41.85546875" style="7" customWidth="1"/>
    <col min="6890" max="6913" width="16.7109375" style="7"/>
    <col min="6914" max="6914" width="29.5703125" style="7" customWidth="1"/>
    <col min="6915" max="6915" width="48.42578125" style="7" customWidth="1"/>
    <col min="6916" max="6916" width="21.140625" style="7" customWidth="1"/>
    <col min="6917" max="6917" width="19.7109375" style="7" customWidth="1"/>
    <col min="6918" max="6918" width="18.28515625" style="7" customWidth="1"/>
    <col min="6919" max="6919" width="16.140625" style="7" customWidth="1"/>
    <col min="6920" max="6920" width="0" style="7" hidden="1" customWidth="1"/>
    <col min="6921" max="7143" width="9.140625" style="7" customWidth="1"/>
    <col min="7144" max="7144" width="26" style="7" customWidth="1"/>
    <col min="7145" max="7145" width="41.85546875" style="7" customWidth="1"/>
    <col min="7146" max="7169" width="16.7109375" style="7"/>
    <col min="7170" max="7170" width="29.5703125" style="7" customWidth="1"/>
    <col min="7171" max="7171" width="48.42578125" style="7" customWidth="1"/>
    <col min="7172" max="7172" width="21.140625" style="7" customWidth="1"/>
    <col min="7173" max="7173" width="19.7109375" style="7" customWidth="1"/>
    <col min="7174" max="7174" width="18.28515625" style="7" customWidth="1"/>
    <col min="7175" max="7175" width="16.140625" style="7" customWidth="1"/>
    <col min="7176" max="7176" width="0" style="7" hidden="1" customWidth="1"/>
    <col min="7177" max="7399" width="9.140625" style="7" customWidth="1"/>
    <col min="7400" max="7400" width="26" style="7" customWidth="1"/>
    <col min="7401" max="7401" width="41.85546875" style="7" customWidth="1"/>
    <col min="7402" max="7425" width="16.7109375" style="7"/>
    <col min="7426" max="7426" width="29.5703125" style="7" customWidth="1"/>
    <col min="7427" max="7427" width="48.42578125" style="7" customWidth="1"/>
    <col min="7428" max="7428" width="21.140625" style="7" customWidth="1"/>
    <col min="7429" max="7429" width="19.7109375" style="7" customWidth="1"/>
    <col min="7430" max="7430" width="18.28515625" style="7" customWidth="1"/>
    <col min="7431" max="7431" width="16.140625" style="7" customWidth="1"/>
    <col min="7432" max="7432" width="0" style="7" hidden="1" customWidth="1"/>
    <col min="7433" max="7655" width="9.140625" style="7" customWidth="1"/>
    <col min="7656" max="7656" width="26" style="7" customWidth="1"/>
    <col min="7657" max="7657" width="41.85546875" style="7" customWidth="1"/>
    <col min="7658" max="7681" width="16.7109375" style="7"/>
    <col min="7682" max="7682" width="29.5703125" style="7" customWidth="1"/>
    <col min="7683" max="7683" width="48.42578125" style="7" customWidth="1"/>
    <col min="7684" max="7684" width="21.140625" style="7" customWidth="1"/>
    <col min="7685" max="7685" width="19.7109375" style="7" customWidth="1"/>
    <col min="7686" max="7686" width="18.28515625" style="7" customWidth="1"/>
    <col min="7687" max="7687" width="16.140625" style="7" customWidth="1"/>
    <col min="7688" max="7688" width="0" style="7" hidden="1" customWidth="1"/>
    <col min="7689" max="7911" width="9.140625" style="7" customWidth="1"/>
    <col min="7912" max="7912" width="26" style="7" customWidth="1"/>
    <col min="7913" max="7913" width="41.85546875" style="7" customWidth="1"/>
    <col min="7914" max="7937" width="16.7109375" style="7"/>
    <col min="7938" max="7938" width="29.5703125" style="7" customWidth="1"/>
    <col min="7939" max="7939" width="48.42578125" style="7" customWidth="1"/>
    <col min="7940" max="7940" width="21.140625" style="7" customWidth="1"/>
    <col min="7941" max="7941" width="19.7109375" style="7" customWidth="1"/>
    <col min="7942" max="7942" width="18.28515625" style="7" customWidth="1"/>
    <col min="7943" max="7943" width="16.140625" style="7" customWidth="1"/>
    <col min="7944" max="7944" width="0" style="7" hidden="1" customWidth="1"/>
    <col min="7945" max="8167" width="9.140625" style="7" customWidth="1"/>
    <col min="8168" max="8168" width="26" style="7" customWidth="1"/>
    <col min="8169" max="8169" width="41.85546875" style="7" customWidth="1"/>
    <col min="8170" max="8193" width="16.7109375" style="7"/>
    <col min="8194" max="8194" width="29.5703125" style="7" customWidth="1"/>
    <col min="8195" max="8195" width="48.42578125" style="7" customWidth="1"/>
    <col min="8196" max="8196" width="21.140625" style="7" customWidth="1"/>
    <col min="8197" max="8197" width="19.7109375" style="7" customWidth="1"/>
    <col min="8198" max="8198" width="18.28515625" style="7" customWidth="1"/>
    <col min="8199" max="8199" width="16.140625" style="7" customWidth="1"/>
    <col min="8200" max="8200" width="0" style="7" hidden="1" customWidth="1"/>
    <col min="8201" max="8423" width="9.140625" style="7" customWidth="1"/>
    <col min="8424" max="8424" width="26" style="7" customWidth="1"/>
    <col min="8425" max="8425" width="41.85546875" style="7" customWidth="1"/>
    <col min="8426" max="8449" width="16.7109375" style="7"/>
    <col min="8450" max="8450" width="29.5703125" style="7" customWidth="1"/>
    <col min="8451" max="8451" width="48.42578125" style="7" customWidth="1"/>
    <col min="8452" max="8452" width="21.140625" style="7" customWidth="1"/>
    <col min="8453" max="8453" width="19.7109375" style="7" customWidth="1"/>
    <col min="8454" max="8454" width="18.28515625" style="7" customWidth="1"/>
    <col min="8455" max="8455" width="16.140625" style="7" customWidth="1"/>
    <col min="8456" max="8456" width="0" style="7" hidden="1" customWidth="1"/>
    <col min="8457" max="8679" width="9.140625" style="7" customWidth="1"/>
    <col min="8680" max="8680" width="26" style="7" customWidth="1"/>
    <col min="8681" max="8681" width="41.85546875" style="7" customWidth="1"/>
    <col min="8682" max="8705" width="16.7109375" style="7"/>
    <col min="8706" max="8706" width="29.5703125" style="7" customWidth="1"/>
    <col min="8707" max="8707" width="48.42578125" style="7" customWidth="1"/>
    <col min="8708" max="8708" width="21.140625" style="7" customWidth="1"/>
    <col min="8709" max="8709" width="19.7109375" style="7" customWidth="1"/>
    <col min="8710" max="8710" width="18.28515625" style="7" customWidth="1"/>
    <col min="8711" max="8711" width="16.140625" style="7" customWidth="1"/>
    <col min="8712" max="8712" width="0" style="7" hidden="1" customWidth="1"/>
    <col min="8713" max="8935" width="9.140625" style="7" customWidth="1"/>
    <col min="8936" max="8936" width="26" style="7" customWidth="1"/>
    <col min="8937" max="8937" width="41.85546875" style="7" customWidth="1"/>
    <col min="8938" max="8961" width="16.7109375" style="7"/>
    <col min="8962" max="8962" width="29.5703125" style="7" customWidth="1"/>
    <col min="8963" max="8963" width="48.42578125" style="7" customWidth="1"/>
    <col min="8964" max="8964" width="21.140625" style="7" customWidth="1"/>
    <col min="8965" max="8965" width="19.7109375" style="7" customWidth="1"/>
    <col min="8966" max="8966" width="18.28515625" style="7" customWidth="1"/>
    <col min="8967" max="8967" width="16.140625" style="7" customWidth="1"/>
    <col min="8968" max="8968" width="0" style="7" hidden="1" customWidth="1"/>
    <col min="8969" max="9191" width="9.140625" style="7" customWidth="1"/>
    <col min="9192" max="9192" width="26" style="7" customWidth="1"/>
    <col min="9193" max="9193" width="41.85546875" style="7" customWidth="1"/>
    <col min="9194" max="9217" width="16.7109375" style="7"/>
    <col min="9218" max="9218" width="29.5703125" style="7" customWidth="1"/>
    <col min="9219" max="9219" width="48.42578125" style="7" customWidth="1"/>
    <col min="9220" max="9220" width="21.140625" style="7" customWidth="1"/>
    <col min="9221" max="9221" width="19.7109375" style="7" customWidth="1"/>
    <col min="9222" max="9222" width="18.28515625" style="7" customWidth="1"/>
    <col min="9223" max="9223" width="16.140625" style="7" customWidth="1"/>
    <col min="9224" max="9224" width="0" style="7" hidden="1" customWidth="1"/>
    <col min="9225" max="9447" width="9.140625" style="7" customWidth="1"/>
    <col min="9448" max="9448" width="26" style="7" customWidth="1"/>
    <col min="9449" max="9449" width="41.85546875" style="7" customWidth="1"/>
    <col min="9450" max="9473" width="16.7109375" style="7"/>
    <col min="9474" max="9474" width="29.5703125" style="7" customWidth="1"/>
    <col min="9475" max="9475" width="48.42578125" style="7" customWidth="1"/>
    <col min="9476" max="9476" width="21.140625" style="7" customWidth="1"/>
    <col min="9477" max="9477" width="19.7109375" style="7" customWidth="1"/>
    <col min="9478" max="9478" width="18.28515625" style="7" customWidth="1"/>
    <col min="9479" max="9479" width="16.140625" style="7" customWidth="1"/>
    <col min="9480" max="9480" width="0" style="7" hidden="1" customWidth="1"/>
    <col min="9481" max="9703" width="9.140625" style="7" customWidth="1"/>
    <col min="9704" max="9704" width="26" style="7" customWidth="1"/>
    <col min="9705" max="9705" width="41.85546875" style="7" customWidth="1"/>
    <col min="9706" max="9729" width="16.7109375" style="7"/>
    <col min="9730" max="9730" width="29.5703125" style="7" customWidth="1"/>
    <col min="9731" max="9731" width="48.42578125" style="7" customWidth="1"/>
    <col min="9732" max="9732" width="21.140625" style="7" customWidth="1"/>
    <col min="9733" max="9733" width="19.7109375" style="7" customWidth="1"/>
    <col min="9734" max="9734" width="18.28515625" style="7" customWidth="1"/>
    <col min="9735" max="9735" width="16.140625" style="7" customWidth="1"/>
    <col min="9736" max="9736" width="0" style="7" hidden="1" customWidth="1"/>
    <col min="9737" max="9959" width="9.140625" style="7" customWidth="1"/>
    <col min="9960" max="9960" width="26" style="7" customWidth="1"/>
    <col min="9961" max="9961" width="41.85546875" style="7" customWidth="1"/>
    <col min="9962" max="9985" width="16.7109375" style="7"/>
    <col min="9986" max="9986" width="29.5703125" style="7" customWidth="1"/>
    <col min="9987" max="9987" width="48.42578125" style="7" customWidth="1"/>
    <col min="9988" max="9988" width="21.140625" style="7" customWidth="1"/>
    <col min="9989" max="9989" width="19.7109375" style="7" customWidth="1"/>
    <col min="9990" max="9990" width="18.28515625" style="7" customWidth="1"/>
    <col min="9991" max="9991" width="16.140625" style="7" customWidth="1"/>
    <col min="9992" max="9992" width="0" style="7" hidden="1" customWidth="1"/>
    <col min="9993" max="10215" width="9.140625" style="7" customWidth="1"/>
    <col min="10216" max="10216" width="26" style="7" customWidth="1"/>
    <col min="10217" max="10217" width="41.85546875" style="7" customWidth="1"/>
    <col min="10218" max="10241" width="16.7109375" style="7"/>
    <col min="10242" max="10242" width="29.5703125" style="7" customWidth="1"/>
    <col min="10243" max="10243" width="48.42578125" style="7" customWidth="1"/>
    <col min="10244" max="10244" width="21.140625" style="7" customWidth="1"/>
    <col min="10245" max="10245" width="19.7109375" style="7" customWidth="1"/>
    <col min="10246" max="10246" width="18.28515625" style="7" customWidth="1"/>
    <col min="10247" max="10247" width="16.140625" style="7" customWidth="1"/>
    <col min="10248" max="10248" width="0" style="7" hidden="1" customWidth="1"/>
    <col min="10249" max="10471" width="9.140625" style="7" customWidth="1"/>
    <col min="10472" max="10472" width="26" style="7" customWidth="1"/>
    <col min="10473" max="10473" width="41.85546875" style="7" customWidth="1"/>
    <col min="10474" max="10497" width="16.7109375" style="7"/>
    <col min="10498" max="10498" width="29.5703125" style="7" customWidth="1"/>
    <col min="10499" max="10499" width="48.42578125" style="7" customWidth="1"/>
    <col min="10500" max="10500" width="21.140625" style="7" customWidth="1"/>
    <col min="10501" max="10501" width="19.7109375" style="7" customWidth="1"/>
    <col min="10502" max="10502" width="18.28515625" style="7" customWidth="1"/>
    <col min="10503" max="10503" width="16.140625" style="7" customWidth="1"/>
    <col min="10504" max="10504" width="0" style="7" hidden="1" customWidth="1"/>
    <col min="10505" max="10727" width="9.140625" style="7" customWidth="1"/>
    <col min="10728" max="10728" width="26" style="7" customWidth="1"/>
    <col min="10729" max="10729" width="41.85546875" style="7" customWidth="1"/>
    <col min="10730" max="10753" width="16.7109375" style="7"/>
    <col min="10754" max="10754" width="29.5703125" style="7" customWidth="1"/>
    <col min="10755" max="10755" width="48.42578125" style="7" customWidth="1"/>
    <col min="10756" max="10756" width="21.140625" style="7" customWidth="1"/>
    <col min="10757" max="10757" width="19.7109375" style="7" customWidth="1"/>
    <col min="10758" max="10758" width="18.28515625" style="7" customWidth="1"/>
    <col min="10759" max="10759" width="16.140625" style="7" customWidth="1"/>
    <col min="10760" max="10760" width="0" style="7" hidden="1" customWidth="1"/>
    <col min="10761" max="10983" width="9.140625" style="7" customWidth="1"/>
    <col min="10984" max="10984" width="26" style="7" customWidth="1"/>
    <col min="10985" max="10985" width="41.85546875" style="7" customWidth="1"/>
    <col min="10986" max="11009" width="16.7109375" style="7"/>
    <col min="11010" max="11010" width="29.5703125" style="7" customWidth="1"/>
    <col min="11011" max="11011" width="48.42578125" style="7" customWidth="1"/>
    <col min="11012" max="11012" width="21.140625" style="7" customWidth="1"/>
    <col min="11013" max="11013" width="19.7109375" style="7" customWidth="1"/>
    <col min="11014" max="11014" width="18.28515625" style="7" customWidth="1"/>
    <col min="11015" max="11015" width="16.140625" style="7" customWidth="1"/>
    <col min="11016" max="11016" width="0" style="7" hidden="1" customWidth="1"/>
    <col min="11017" max="11239" width="9.140625" style="7" customWidth="1"/>
    <col min="11240" max="11240" width="26" style="7" customWidth="1"/>
    <col min="11241" max="11241" width="41.85546875" style="7" customWidth="1"/>
    <col min="11242" max="11265" width="16.7109375" style="7"/>
    <col min="11266" max="11266" width="29.5703125" style="7" customWidth="1"/>
    <col min="11267" max="11267" width="48.42578125" style="7" customWidth="1"/>
    <col min="11268" max="11268" width="21.140625" style="7" customWidth="1"/>
    <col min="11269" max="11269" width="19.7109375" style="7" customWidth="1"/>
    <col min="11270" max="11270" width="18.28515625" style="7" customWidth="1"/>
    <col min="11271" max="11271" width="16.140625" style="7" customWidth="1"/>
    <col min="11272" max="11272" width="0" style="7" hidden="1" customWidth="1"/>
    <col min="11273" max="11495" width="9.140625" style="7" customWidth="1"/>
    <col min="11496" max="11496" width="26" style="7" customWidth="1"/>
    <col min="11497" max="11497" width="41.85546875" style="7" customWidth="1"/>
    <col min="11498" max="11521" width="16.7109375" style="7"/>
    <col min="11522" max="11522" width="29.5703125" style="7" customWidth="1"/>
    <col min="11523" max="11523" width="48.42578125" style="7" customWidth="1"/>
    <col min="11524" max="11524" width="21.140625" style="7" customWidth="1"/>
    <col min="11525" max="11525" width="19.7109375" style="7" customWidth="1"/>
    <col min="11526" max="11526" width="18.28515625" style="7" customWidth="1"/>
    <col min="11527" max="11527" width="16.140625" style="7" customWidth="1"/>
    <col min="11528" max="11528" width="0" style="7" hidden="1" customWidth="1"/>
    <col min="11529" max="11751" width="9.140625" style="7" customWidth="1"/>
    <col min="11752" max="11752" width="26" style="7" customWidth="1"/>
    <col min="11753" max="11753" width="41.85546875" style="7" customWidth="1"/>
    <col min="11754" max="11777" width="16.7109375" style="7"/>
    <col min="11778" max="11778" width="29.5703125" style="7" customWidth="1"/>
    <col min="11779" max="11779" width="48.42578125" style="7" customWidth="1"/>
    <col min="11780" max="11780" width="21.140625" style="7" customWidth="1"/>
    <col min="11781" max="11781" width="19.7109375" style="7" customWidth="1"/>
    <col min="11782" max="11782" width="18.28515625" style="7" customWidth="1"/>
    <col min="11783" max="11783" width="16.140625" style="7" customWidth="1"/>
    <col min="11784" max="11784" width="0" style="7" hidden="1" customWidth="1"/>
    <col min="11785" max="12007" width="9.140625" style="7" customWidth="1"/>
    <col min="12008" max="12008" width="26" style="7" customWidth="1"/>
    <col min="12009" max="12009" width="41.85546875" style="7" customWidth="1"/>
    <col min="12010" max="12033" width="16.7109375" style="7"/>
    <col min="12034" max="12034" width="29.5703125" style="7" customWidth="1"/>
    <col min="12035" max="12035" width="48.42578125" style="7" customWidth="1"/>
    <col min="12036" max="12036" width="21.140625" style="7" customWidth="1"/>
    <col min="12037" max="12037" width="19.7109375" style="7" customWidth="1"/>
    <col min="12038" max="12038" width="18.28515625" style="7" customWidth="1"/>
    <col min="12039" max="12039" width="16.140625" style="7" customWidth="1"/>
    <col min="12040" max="12040" width="0" style="7" hidden="1" customWidth="1"/>
    <col min="12041" max="12263" width="9.140625" style="7" customWidth="1"/>
    <col min="12264" max="12264" width="26" style="7" customWidth="1"/>
    <col min="12265" max="12265" width="41.85546875" style="7" customWidth="1"/>
    <col min="12266" max="12289" width="16.7109375" style="7"/>
    <col min="12290" max="12290" width="29.5703125" style="7" customWidth="1"/>
    <col min="12291" max="12291" width="48.42578125" style="7" customWidth="1"/>
    <col min="12292" max="12292" width="21.140625" style="7" customWidth="1"/>
    <col min="12293" max="12293" width="19.7109375" style="7" customWidth="1"/>
    <col min="12294" max="12294" width="18.28515625" style="7" customWidth="1"/>
    <col min="12295" max="12295" width="16.140625" style="7" customWidth="1"/>
    <col min="12296" max="12296" width="0" style="7" hidden="1" customWidth="1"/>
    <col min="12297" max="12519" width="9.140625" style="7" customWidth="1"/>
    <col min="12520" max="12520" width="26" style="7" customWidth="1"/>
    <col min="12521" max="12521" width="41.85546875" style="7" customWidth="1"/>
    <col min="12522" max="12545" width="16.7109375" style="7"/>
    <col min="12546" max="12546" width="29.5703125" style="7" customWidth="1"/>
    <col min="12547" max="12547" width="48.42578125" style="7" customWidth="1"/>
    <col min="12548" max="12548" width="21.140625" style="7" customWidth="1"/>
    <col min="12549" max="12549" width="19.7109375" style="7" customWidth="1"/>
    <col min="12550" max="12550" width="18.28515625" style="7" customWidth="1"/>
    <col min="12551" max="12551" width="16.140625" style="7" customWidth="1"/>
    <col min="12552" max="12552" width="0" style="7" hidden="1" customWidth="1"/>
    <col min="12553" max="12775" width="9.140625" style="7" customWidth="1"/>
    <col min="12776" max="12776" width="26" style="7" customWidth="1"/>
    <col min="12777" max="12777" width="41.85546875" style="7" customWidth="1"/>
    <col min="12778" max="12801" width="16.7109375" style="7"/>
    <col min="12802" max="12802" width="29.5703125" style="7" customWidth="1"/>
    <col min="12803" max="12803" width="48.42578125" style="7" customWidth="1"/>
    <col min="12804" max="12804" width="21.140625" style="7" customWidth="1"/>
    <col min="12805" max="12805" width="19.7109375" style="7" customWidth="1"/>
    <col min="12806" max="12806" width="18.28515625" style="7" customWidth="1"/>
    <col min="12807" max="12807" width="16.140625" style="7" customWidth="1"/>
    <col min="12808" max="12808" width="0" style="7" hidden="1" customWidth="1"/>
    <col min="12809" max="13031" width="9.140625" style="7" customWidth="1"/>
    <col min="13032" max="13032" width="26" style="7" customWidth="1"/>
    <col min="13033" max="13033" width="41.85546875" style="7" customWidth="1"/>
    <col min="13034" max="13057" width="16.7109375" style="7"/>
    <col min="13058" max="13058" width="29.5703125" style="7" customWidth="1"/>
    <col min="13059" max="13059" width="48.42578125" style="7" customWidth="1"/>
    <col min="13060" max="13060" width="21.140625" style="7" customWidth="1"/>
    <col min="13061" max="13061" width="19.7109375" style="7" customWidth="1"/>
    <col min="13062" max="13062" width="18.28515625" style="7" customWidth="1"/>
    <col min="13063" max="13063" width="16.140625" style="7" customWidth="1"/>
    <col min="13064" max="13064" width="0" style="7" hidden="1" customWidth="1"/>
    <col min="13065" max="13287" width="9.140625" style="7" customWidth="1"/>
    <col min="13288" max="13288" width="26" style="7" customWidth="1"/>
    <col min="13289" max="13289" width="41.85546875" style="7" customWidth="1"/>
    <col min="13290" max="13313" width="16.7109375" style="7"/>
    <col min="13314" max="13314" width="29.5703125" style="7" customWidth="1"/>
    <col min="13315" max="13315" width="48.42578125" style="7" customWidth="1"/>
    <col min="13316" max="13316" width="21.140625" style="7" customWidth="1"/>
    <col min="13317" max="13317" width="19.7109375" style="7" customWidth="1"/>
    <col min="13318" max="13318" width="18.28515625" style="7" customWidth="1"/>
    <col min="13319" max="13319" width="16.140625" style="7" customWidth="1"/>
    <col min="13320" max="13320" width="0" style="7" hidden="1" customWidth="1"/>
    <col min="13321" max="13543" width="9.140625" style="7" customWidth="1"/>
    <col min="13544" max="13544" width="26" style="7" customWidth="1"/>
    <col min="13545" max="13545" width="41.85546875" style="7" customWidth="1"/>
    <col min="13546" max="13569" width="16.7109375" style="7"/>
    <col min="13570" max="13570" width="29.5703125" style="7" customWidth="1"/>
    <col min="13571" max="13571" width="48.42578125" style="7" customWidth="1"/>
    <col min="13572" max="13572" width="21.140625" style="7" customWidth="1"/>
    <col min="13573" max="13573" width="19.7109375" style="7" customWidth="1"/>
    <col min="13574" max="13574" width="18.28515625" style="7" customWidth="1"/>
    <col min="13575" max="13575" width="16.140625" style="7" customWidth="1"/>
    <col min="13576" max="13576" width="0" style="7" hidden="1" customWidth="1"/>
    <col min="13577" max="13799" width="9.140625" style="7" customWidth="1"/>
    <col min="13800" max="13800" width="26" style="7" customWidth="1"/>
    <col min="13801" max="13801" width="41.85546875" style="7" customWidth="1"/>
    <col min="13802" max="13825" width="16.7109375" style="7"/>
    <col min="13826" max="13826" width="29.5703125" style="7" customWidth="1"/>
    <col min="13827" max="13827" width="48.42578125" style="7" customWidth="1"/>
    <col min="13828" max="13828" width="21.140625" style="7" customWidth="1"/>
    <col min="13829" max="13829" width="19.7109375" style="7" customWidth="1"/>
    <col min="13830" max="13830" width="18.28515625" style="7" customWidth="1"/>
    <col min="13831" max="13831" width="16.140625" style="7" customWidth="1"/>
    <col min="13832" max="13832" width="0" style="7" hidden="1" customWidth="1"/>
    <col min="13833" max="14055" width="9.140625" style="7" customWidth="1"/>
    <col min="14056" max="14056" width="26" style="7" customWidth="1"/>
    <col min="14057" max="14057" width="41.85546875" style="7" customWidth="1"/>
    <col min="14058" max="14081" width="16.7109375" style="7"/>
    <col min="14082" max="14082" width="29.5703125" style="7" customWidth="1"/>
    <col min="14083" max="14083" width="48.42578125" style="7" customWidth="1"/>
    <col min="14084" max="14084" width="21.140625" style="7" customWidth="1"/>
    <col min="14085" max="14085" width="19.7109375" style="7" customWidth="1"/>
    <col min="14086" max="14086" width="18.28515625" style="7" customWidth="1"/>
    <col min="14087" max="14087" width="16.140625" style="7" customWidth="1"/>
    <col min="14088" max="14088" width="0" style="7" hidden="1" customWidth="1"/>
    <col min="14089" max="14311" width="9.140625" style="7" customWidth="1"/>
    <col min="14312" max="14312" width="26" style="7" customWidth="1"/>
    <col min="14313" max="14313" width="41.85546875" style="7" customWidth="1"/>
    <col min="14314" max="14337" width="16.7109375" style="7"/>
    <col min="14338" max="14338" width="29.5703125" style="7" customWidth="1"/>
    <col min="14339" max="14339" width="48.42578125" style="7" customWidth="1"/>
    <col min="14340" max="14340" width="21.140625" style="7" customWidth="1"/>
    <col min="14341" max="14341" width="19.7109375" style="7" customWidth="1"/>
    <col min="14342" max="14342" width="18.28515625" style="7" customWidth="1"/>
    <col min="14343" max="14343" width="16.140625" style="7" customWidth="1"/>
    <col min="14344" max="14344" width="0" style="7" hidden="1" customWidth="1"/>
    <col min="14345" max="14567" width="9.140625" style="7" customWidth="1"/>
    <col min="14568" max="14568" width="26" style="7" customWidth="1"/>
    <col min="14569" max="14569" width="41.85546875" style="7" customWidth="1"/>
    <col min="14570" max="14593" width="16.7109375" style="7"/>
    <col min="14594" max="14594" width="29.5703125" style="7" customWidth="1"/>
    <col min="14595" max="14595" width="48.42578125" style="7" customWidth="1"/>
    <col min="14596" max="14596" width="21.140625" style="7" customWidth="1"/>
    <col min="14597" max="14597" width="19.7109375" style="7" customWidth="1"/>
    <col min="14598" max="14598" width="18.28515625" style="7" customWidth="1"/>
    <col min="14599" max="14599" width="16.140625" style="7" customWidth="1"/>
    <col min="14600" max="14600" width="0" style="7" hidden="1" customWidth="1"/>
    <col min="14601" max="14823" width="9.140625" style="7" customWidth="1"/>
    <col min="14824" max="14824" width="26" style="7" customWidth="1"/>
    <col min="14825" max="14825" width="41.85546875" style="7" customWidth="1"/>
    <col min="14826" max="14849" width="16.7109375" style="7"/>
    <col min="14850" max="14850" width="29.5703125" style="7" customWidth="1"/>
    <col min="14851" max="14851" width="48.42578125" style="7" customWidth="1"/>
    <col min="14852" max="14852" width="21.140625" style="7" customWidth="1"/>
    <col min="14853" max="14853" width="19.7109375" style="7" customWidth="1"/>
    <col min="14854" max="14854" width="18.28515625" style="7" customWidth="1"/>
    <col min="14855" max="14855" width="16.140625" style="7" customWidth="1"/>
    <col min="14856" max="14856" width="0" style="7" hidden="1" customWidth="1"/>
    <col min="14857" max="15079" width="9.140625" style="7" customWidth="1"/>
    <col min="15080" max="15080" width="26" style="7" customWidth="1"/>
    <col min="15081" max="15081" width="41.85546875" style="7" customWidth="1"/>
    <col min="15082" max="15105" width="16.7109375" style="7"/>
    <col min="15106" max="15106" width="29.5703125" style="7" customWidth="1"/>
    <col min="15107" max="15107" width="48.42578125" style="7" customWidth="1"/>
    <col min="15108" max="15108" width="21.140625" style="7" customWidth="1"/>
    <col min="15109" max="15109" width="19.7109375" style="7" customWidth="1"/>
    <col min="15110" max="15110" width="18.28515625" style="7" customWidth="1"/>
    <col min="15111" max="15111" width="16.140625" style="7" customWidth="1"/>
    <col min="15112" max="15112" width="0" style="7" hidden="1" customWidth="1"/>
    <col min="15113" max="15335" width="9.140625" style="7" customWidth="1"/>
    <col min="15336" max="15336" width="26" style="7" customWidth="1"/>
    <col min="15337" max="15337" width="41.85546875" style="7" customWidth="1"/>
    <col min="15338" max="15361" width="16.7109375" style="7"/>
    <col min="15362" max="15362" width="29.5703125" style="7" customWidth="1"/>
    <col min="15363" max="15363" width="48.42578125" style="7" customWidth="1"/>
    <col min="15364" max="15364" width="21.140625" style="7" customWidth="1"/>
    <col min="15365" max="15365" width="19.7109375" style="7" customWidth="1"/>
    <col min="15366" max="15366" width="18.28515625" style="7" customWidth="1"/>
    <col min="15367" max="15367" width="16.140625" style="7" customWidth="1"/>
    <col min="15368" max="15368" width="0" style="7" hidden="1" customWidth="1"/>
    <col min="15369" max="15591" width="9.140625" style="7" customWidth="1"/>
    <col min="15592" max="15592" width="26" style="7" customWidth="1"/>
    <col min="15593" max="15593" width="41.85546875" style="7" customWidth="1"/>
    <col min="15594" max="15617" width="16.7109375" style="7"/>
    <col min="15618" max="15618" width="29.5703125" style="7" customWidth="1"/>
    <col min="15619" max="15619" width="48.42578125" style="7" customWidth="1"/>
    <col min="15620" max="15620" width="21.140625" style="7" customWidth="1"/>
    <col min="15621" max="15621" width="19.7109375" style="7" customWidth="1"/>
    <col min="15622" max="15622" width="18.28515625" style="7" customWidth="1"/>
    <col min="15623" max="15623" width="16.140625" style="7" customWidth="1"/>
    <col min="15624" max="15624" width="0" style="7" hidden="1" customWidth="1"/>
    <col min="15625" max="15847" width="9.140625" style="7" customWidth="1"/>
    <col min="15848" max="15848" width="26" style="7" customWidth="1"/>
    <col min="15849" max="15849" width="41.85546875" style="7" customWidth="1"/>
    <col min="15850" max="15873" width="16.7109375" style="7"/>
    <col min="15874" max="15874" width="29.5703125" style="7" customWidth="1"/>
    <col min="15875" max="15875" width="48.42578125" style="7" customWidth="1"/>
    <col min="15876" max="15876" width="21.140625" style="7" customWidth="1"/>
    <col min="15877" max="15877" width="19.7109375" style="7" customWidth="1"/>
    <col min="15878" max="15878" width="18.28515625" style="7" customWidth="1"/>
    <col min="15879" max="15879" width="16.140625" style="7" customWidth="1"/>
    <col min="15880" max="15880" width="0" style="7" hidden="1" customWidth="1"/>
    <col min="15881" max="16103" width="9.140625" style="7" customWidth="1"/>
    <col min="16104" max="16104" width="26" style="7" customWidth="1"/>
    <col min="16105" max="16105" width="41.85546875" style="7" customWidth="1"/>
    <col min="16106" max="16129" width="16.7109375" style="7"/>
    <col min="16130" max="16130" width="29.5703125" style="7" customWidth="1"/>
    <col min="16131" max="16131" width="48.42578125" style="7" customWidth="1"/>
    <col min="16132" max="16132" width="21.140625" style="7" customWidth="1"/>
    <col min="16133" max="16133" width="19.7109375" style="7" customWidth="1"/>
    <col min="16134" max="16134" width="18.28515625" style="7" customWidth="1"/>
    <col min="16135" max="16135" width="16.140625" style="7" customWidth="1"/>
    <col min="16136" max="16136" width="0" style="7" hidden="1" customWidth="1"/>
    <col min="16137" max="16359" width="9.140625" style="7" customWidth="1"/>
    <col min="16360" max="16360" width="26" style="7" customWidth="1"/>
    <col min="16361" max="16361" width="41.85546875" style="7" customWidth="1"/>
    <col min="16362" max="16384" width="16.7109375" style="7"/>
  </cols>
  <sheetData>
    <row r="1" spans="1:9" ht="72.75" customHeight="1" x14ac:dyDescent="0.25">
      <c r="A1" s="116" t="s">
        <v>724</v>
      </c>
      <c r="B1" s="116"/>
      <c r="C1" s="116"/>
      <c r="D1" s="116"/>
      <c r="E1" s="116"/>
      <c r="F1" s="116"/>
      <c r="G1" s="116"/>
    </row>
    <row r="2" spans="1:9" ht="12.75" customHeight="1" x14ac:dyDescent="0.25">
      <c r="G2" s="9" t="s">
        <v>75</v>
      </c>
    </row>
    <row r="3" spans="1:9" ht="70.5" customHeight="1" x14ac:dyDescent="0.25">
      <c r="A3" s="10" t="s">
        <v>215</v>
      </c>
      <c r="B3" s="10" t="s">
        <v>216</v>
      </c>
      <c r="C3" s="26" t="s">
        <v>726</v>
      </c>
      <c r="D3" s="26" t="s">
        <v>727</v>
      </c>
      <c r="E3" s="11"/>
      <c r="F3" s="11"/>
      <c r="G3" s="27" t="s">
        <v>728</v>
      </c>
    </row>
    <row r="4" spans="1:9" s="12" customFormat="1" ht="22.5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5</v>
      </c>
    </row>
    <row r="5" spans="1:9" ht="30.75" customHeight="1" x14ac:dyDescent="0.25">
      <c r="A5" s="13" t="s">
        <v>217</v>
      </c>
      <c r="B5" s="14" t="s">
        <v>218</v>
      </c>
      <c r="C5" s="15">
        <f>C6-C8</f>
        <v>0</v>
      </c>
      <c r="D5" s="15">
        <f>D6-D8</f>
        <v>0</v>
      </c>
      <c r="E5" s="15">
        <f>E6-E8</f>
        <v>0</v>
      </c>
      <c r="F5" s="15">
        <f>F6-F8</f>
        <v>0</v>
      </c>
      <c r="G5" s="15">
        <f>G6-G8</f>
        <v>0</v>
      </c>
      <c r="H5" s="16" t="b">
        <f t="shared" ref="H5:H19" si="0">G5=SUM(C5:F5)</f>
        <v>1</v>
      </c>
    </row>
    <row r="6" spans="1:9" ht="48" customHeight="1" x14ac:dyDescent="0.25">
      <c r="A6" s="17" t="s">
        <v>219</v>
      </c>
      <c r="B6" s="18" t="s">
        <v>220</v>
      </c>
      <c r="C6" s="19">
        <f>C7</f>
        <v>7000000</v>
      </c>
      <c r="D6" s="19">
        <f>D7</f>
        <v>0</v>
      </c>
      <c r="E6" s="19">
        <f>E7</f>
        <v>0</v>
      </c>
      <c r="F6" s="19">
        <f>F7</f>
        <v>0</v>
      </c>
      <c r="G6" s="19">
        <f t="shared" ref="G6:G14" si="1">SUM(C6:F6)</f>
        <v>7000000</v>
      </c>
      <c r="H6" s="16" t="b">
        <f t="shared" si="0"/>
        <v>1</v>
      </c>
    </row>
    <row r="7" spans="1:9" ht="45" x14ac:dyDescent="0.25">
      <c r="A7" s="17" t="s">
        <v>221</v>
      </c>
      <c r="B7" s="20" t="s">
        <v>222</v>
      </c>
      <c r="C7" s="22">
        <v>7000000</v>
      </c>
      <c r="D7" s="22">
        <v>0</v>
      </c>
      <c r="E7" s="22"/>
      <c r="F7" s="22">
        <v>0</v>
      </c>
      <c r="G7" s="22">
        <f t="shared" si="1"/>
        <v>7000000</v>
      </c>
      <c r="H7" s="16" t="b">
        <f t="shared" si="0"/>
        <v>1</v>
      </c>
    </row>
    <row r="8" spans="1:9" ht="45" x14ac:dyDescent="0.25">
      <c r="A8" s="17" t="s">
        <v>223</v>
      </c>
      <c r="B8" s="18" t="s">
        <v>224</v>
      </c>
      <c r="C8" s="19">
        <f>C9</f>
        <v>7000000</v>
      </c>
      <c r="D8" s="19">
        <f>D9</f>
        <v>0</v>
      </c>
      <c r="E8" s="19">
        <f>E9</f>
        <v>0</v>
      </c>
      <c r="F8" s="19">
        <f>F9</f>
        <v>0</v>
      </c>
      <c r="G8" s="19">
        <f t="shared" si="1"/>
        <v>7000000</v>
      </c>
      <c r="H8" s="16" t="b">
        <f t="shared" si="0"/>
        <v>1</v>
      </c>
    </row>
    <row r="9" spans="1:9" ht="45" x14ac:dyDescent="0.25">
      <c r="A9" s="17" t="s">
        <v>225</v>
      </c>
      <c r="B9" s="20" t="s">
        <v>226</v>
      </c>
      <c r="C9" s="22">
        <v>7000000</v>
      </c>
      <c r="D9" s="22">
        <v>0</v>
      </c>
      <c r="E9" s="22">
        <v>0</v>
      </c>
      <c r="F9" s="22">
        <v>0</v>
      </c>
      <c r="G9" s="22">
        <f t="shared" si="1"/>
        <v>7000000</v>
      </c>
      <c r="H9" s="16" t="b">
        <f t="shared" si="0"/>
        <v>1</v>
      </c>
    </row>
    <row r="10" spans="1:9" ht="28.5" x14ac:dyDescent="0.25">
      <c r="A10" s="13" t="s">
        <v>227</v>
      </c>
      <c r="B10" s="14" t="s">
        <v>228</v>
      </c>
      <c r="C10" s="15">
        <v>0</v>
      </c>
      <c r="D10" s="15">
        <f>D11</f>
        <v>7968933.7400000002</v>
      </c>
      <c r="E10" s="15">
        <f t="shared" ref="E10:F12" si="2">E11</f>
        <v>0</v>
      </c>
      <c r="F10" s="15">
        <f t="shared" si="2"/>
        <v>0</v>
      </c>
      <c r="G10" s="15">
        <f>G11</f>
        <v>7968933.7400000002</v>
      </c>
      <c r="H10" s="16" t="b">
        <f t="shared" si="0"/>
        <v>1</v>
      </c>
    </row>
    <row r="11" spans="1:9" x14ac:dyDescent="0.25">
      <c r="A11" s="17" t="s">
        <v>229</v>
      </c>
      <c r="B11" s="18" t="s">
        <v>230</v>
      </c>
      <c r="C11" s="19">
        <v>0</v>
      </c>
      <c r="D11" s="19">
        <f>D12</f>
        <v>7968933.7400000002</v>
      </c>
      <c r="E11" s="19">
        <f t="shared" si="2"/>
        <v>0</v>
      </c>
      <c r="F11" s="19">
        <f t="shared" si="2"/>
        <v>0</v>
      </c>
      <c r="G11" s="19">
        <f t="shared" si="1"/>
        <v>7968933.7400000002</v>
      </c>
      <c r="H11" s="16" t="b">
        <f t="shared" si="0"/>
        <v>1</v>
      </c>
    </row>
    <row r="12" spans="1:9" x14ac:dyDescent="0.25">
      <c r="A12" s="17" t="s">
        <v>231</v>
      </c>
      <c r="B12" s="18" t="s">
        <v>232</v>
      </c>
      <c r="C12" s="19">
        <v>0</v>
      </c>
      <c r="D12" s="19">
        <f>D13</f>
        <v>7968933.7400000002</v>
      </c>
      <c r="E12" s="19">
        <f t="shared" si="2"/>
        <v>0</v>
      </c>
      <c r="F12" s="19">
        <f t="shared" si="2"/>
        <v>0</v>
      </c>
      <c r="G12" s="19">
        <f t="shared" si="1"/>
        <v>7968933.7400000002</v>
      </c>
      <c r="H12" s="16" t="b">
        <f t="shared" si="0"/>
        <v>1</v>
      </c>
    </row>
    <row r="13" spans="1:9" ht="30" x14ac:dyDescent="0.25">
      <c r="A13" s="17" t="s">
        <v>233</v>
      </c>
      <c r="B13" s="18" t="s">
        <v>234</v>
      </c>
      <c r="C13" s="19">
        <v>0</v>
      </c>
      <c r="D13" s="19">
        <f>D14</f>
        <v>7968933.7400000002</v>
      </c>
      <c r="E13" s="19"/>
      <c r="F13" s="19">
        <f>F14</f>
        <v>0</v>
      </c>
      <c r="G13" s="19">
        <f t="shared" si="1"/>
        <v>7968933.7400000002</v>
      </c>
      <c r="H13" s="16" t="b">
        <f t="shared" si="0"/>
        <v>1</v>
      </c>
    </row>
    <row r="14" spans="1:9" ht="30" x14ac:dyDescent="0.25">
      <c r="A14" s="21" t="s">
        <v>235</v>
      </c>
      <c r="B14" s="20" t="s">
        <v>236</v>
      </c>
      <c r="C14" s="22">
        <v>0</v>
      </c>
      <c r="D14" s="110">
        <v>7968933.7400000002</v>
      </c>
      <c r="E14" s="29"/>
      <c r="F14" s="29"/>
      <c r="G14" s="22">
        <f t="shared" si="1"/>
        <v>7968933.7400000002</v>
      </c>
      <c r="H14" s="16" t="b">
        <f t="shared" si="0"/>
        <v>1</v>
      </c>
      <c r="I14" s="28"/>
    </row>
    <row r="15" spans="1:9" ht="28.5" x14ac:dyDescent="0.25">
      <c r="A15" s="13" t="s">
        <v>237</v>
      </c>
      <c r="B15" s="14" t="s">
        <v>238</v>
      </c>
      <c r="C15" s="15">
        <v>0</v>
      </c>
      <c r="D15" s="15">
        <v>0</v>
      </c>
      <c r="E15" s="15">
        <f t="shared" ref="E15:F17" si="3">E16</f>
        <v>0</v>
      </c>
      <c r="F15" s="15">
        <f t="shared" si="3"/>
        <v>0</v>
      </c>
      <c r="G15" s="15">
        <f>G16</f>
        <v>0</v>
      </c>
      <c r="H15" s="16" t="b">
        <f t="shared" si="0"/>
        <v>1</v>
      </c>
    </row>
    <row r="16" spans="1:9" ht="45" x14ac:dyDescent="0.25">
      <c r="A16" s="17" t="s">
        <v>239</v>
      </c>
      <c r="B16" s="18" t="s">
        <v>240</v>
      </c>
      <c r="C16" s="19">
        <v>0</v>
      </c>
      <c r="D16" s="19">
        <v>0</v>
      </c>
      <c r="E16" s="19">
        <f t="shared" si="3"/>
        <v>0</v>
      </c>
      <c r="F16" s="19">
        <f t="shared" si="3"/>
        <v>0</v>
      </c>
      <c r="G16" s="19">
        <f>G17</f>
        <v>0</v>
      </c>
      <c r="H16" s="16" t="b">
        <f t="shared" si="0"/>
        <v>1</v>
      </c>
    </row>
    <row r="17" spans="1:8" ht="51.75" customHeight="1" x14ac:dyDescent="0.25">
      <c r="A17" s="17" t="s">
        <v>241</v>
      </c>
      <c r="B17" s="18" t="s">
        <v>242</v>
      </c>
      <c r="C17" s="19">
        <v>0</v>
      </c>
      <c r="D17" s="19">
        <v>0</v>
      </c>
      <c r="E17" s="19">
        <f t="shared" si="3"/>
        <v>0</v>
      </c>
      <c r="F17" s="19">
        <f t="shared" si="3"/>
        <v>0</v>
      </c>
      <c r="G17" s="19">
        <f>G18</f>
        <v>0</v>
      </c>
      <c r="H17" s="16" t="b">
        <f t="shared" si="0"/>
        <v>1</v>
      </c>
    </row>
    <row r="18" spans="1:8" ht="52.5" customHeight="1" x14ac:dyDescent="0.25">
      <c r="A18" s="17" t="s">
        <v>243</v>
      </c>
      <c r="B18" s="20" t="s">
        <v>244</v>
      </c>
      <c r="C18" s="22">
        <v>0</v>
      </c>
      <c r="D18" s="22">
        <v>0</v>
      </c>
      <c r="E18" s="22">
        <v>0</v>
      </c>
      <c r="F18" s="22">
        <v>0</v>
      </c>
      <c r="G18" s="22">
        <f>F18</f>
        <v>0</v>
      </c>
      <c r="H18" s="16" t="b">
        <f t="shared" si="0"/>
        <v>1</v>
      </c>
    </row>
    <row r="19" spans="1:8" x14ac:dyDescent="0.25">
      <c r="A19" s="117" t="s">
        <v>245</v>
      </c>
      <c r="B19" s="118"/>
      <c r="C19" s="15">
        <f>C5+C10+C15</f>
        <v>0</v>
      </c>
      <c r="D19" s="15">
        <f>D5+D10+D15</f>
        <v>7968933.7400000002</v>
      </c>
      <c r="E19" s="15">
        <f>E5+E10+E15</f>
        <v>0</v>
      </c>
      <c r="F19" s="15">
        <f>F5+F10+F15</f>
        <v>0</v>
      </c>
      <c r="G19" s="15">
        <f>G5+G10+G15</f>
        <v>7968933.7400000002</v>
      </c>
      <c r="H19" s="16" t="b">
        <f t="shared" si="0"/>
        <v>1</v>
      </c>
    </row>
    <row r="20" spans="1:8" ht="35.25" customHeight="1" x14ac:dyDescent="0.3"/>
  </sheetData>
  <mergeCells count="2">
    <mergeCell ref="A1:G1"/>
    <mergeCell ref="A19:B19"/>
  </mergeCells>
  <pageMargins left="0.4" right="0.17" top="0.32" bottom="0.17" header="0.15748031496062992" footer="0.15748031496062992"/>
  <pageSetup paperSize="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источники!Заголовки_для_печати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2021-03-17T07:48:33Z</cp:lastPrinted>
  <dcterms:created xsi:type="dcterms:W3CDTF">2016-07-22T14:02:25Z</dcterms:created>
  <dcterms:modified xsi:type="dcterms:W3CDTF">2021-03-17T07:48:56Z</dcterms:modified>
</cp:coreProperties>
</file>