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10" windowWidth="17895" windowHeight="1038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33" i="3" l="1"/>
  <c r="C33" i="3"/>
  <c r="D33" i="3"/>
  <c r="D41" i="3"/>
  <c r="F39" i="3"/>
  <c r="D21" i="3"/>
  <c r="E21" i="3"/>
  <c r="E30" i="3"/>
  <c r="D30" i="3"/>
  <c r="F38" i="3" l="1"/>
  <c r="G32" i="3"/>
  <c r="F32" i="3"/>
  <c r="G22" i="3"/>
  <c r="G27" i="3" l="1"/>
  <c r="E6" i="3" l="1"/>
  <c r="E8" i="3"/>
  <c r="E28" i="3"/>
  <c r="E13" i="3"/>
  <c r="G37" i="3" l="1"/>
  <c r="G36" i="3"/>
  <c r="G35" i="3"/>
  <c r="G34" i="3"/>
  <c r="F40" i="3"/>
  <c r="F37" i="3"/>
  <c r="F36" i="3"/>
  <c r="F35" i="3"/>
  <c r="F34" i="3"/>
  <c r="G17" i="3" l="1"/>
  <c r="G16" i="3"/>
  <c r="F18" i="3"/>
  <c r="F17" i="3"/>
  <c r="F16" i="3"/>
  <c r="D28" i="3"/>
  <c r="E26" i="3"/>
  <c r="C26" i="3"/>
  <c r="G26" i="3" s="1"/>
  <c r="D26" i="3"/>
  <c r="D24" i="3"/>
  <c r="D13" i="3"/>
  <c r="D10" i="3"/>
  <c r="D6" i="3"/>
  <c r="C6" i="3"/>
  <c r="C24" i="3"/>
  <c r="E24" i="3"/>
  <c r="E19" i="3" s="1"/>
  <c r="C13" i="3"/>
  <c r="C10" i="3"/>
  <c r="E10" i="3"/>
  <c r="C8" i="3"/>
  <c r="D8" i="3"/>
  <c r="D19" i="3" l="1"/>
  <c r="F33" i="3" l="1"/>
  <c r="G33" i="3"/>
  <c r="C28" i="3"/>
  <c r="C19" i="3" s="1"/>
  <c r="C5" i="3"/>
  <c r="D5" i="3"/>
  <c r="E5" i="3"/>
  <c r="D4" i="3" l="1"/>
  <c r="E4" i="3"/>
  <c r="E41" i="3" s="1"/>
  <c r="C4" i="3"/>
  <c r="C41" i="3" s="1"/>
  <c r="G41" i="3" l="1"/>
  <c r="F41" i="3"/>
  <c r="G19" i="3"/>
  <c r="G5" i="3"/>
  <c r="F10" i="3"/>
  <c r="G10" i="3"/>
  <c r="F12" i="3"/>
  <c r="G12" i="3"/>
  <c r="G9" i="3"/>
  <c r="G31" i="3"/>
  <c r="F31" i="3"/>
  <c r="G30" i="3"/>
  <c r="F30" i="3"/>
  <c r="G29" i="3"/>
  <c r="F29" i="3"/>
  <c r="G28" i="3"/>
  <c r="F28" i="3"/>
  <c r="F27" i="3"/>
  <c r="F26" i="3"/>
  <c r="G25" i="3"/>
  <c r="F25" i="3"/>
  <c r="G24" i="3"/>
  <c r="F24" i="3"/>
  <c r="G23" i="3"/>
  <c r="F23" i="3"/>
  <c r="G21" i="3"/>
  <c r="F21" i="3"/>
  <c r="G20" i="3"/>
  <c r="F20" i="3"/>
  <c r="F19" i="3"/>
  <c r="G15" i="3"/>
  <c r="F15" i="3"/>
  <c r="G14" i="3"/>
  <c r="F14" i="3"/>
  <c r="G13" i="3"/>
  <c r="F13" i="3"/>
  <c r="G11" i="3"/>
  <c r="F11" i="3"/>
  <c r="F9" i="3"/>
  <c r="G8" i="3"/>
  <c r="F8" i="3"/>
  <c r="G7" i="3"/>
  <c r="F7" i="3"/>
  <c r="G6" i="3"/>
  <c r="F6" i="3"/>
  <c r="F5" i="3"/>
  <c r="G4" i="3"/>
  <c r="F4" i="3"/>
</calcChain>
</file>

<file path=xl/sharedStrings.xml><?xml version="1.0" encoding="utf-8"?>
<sst xmlns="http://schemas.openxmlformats.org/spreadsheetml/2006/main" count="107" uniqueCount="107">
  <si>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</si>
  <si>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</si>
  <si>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</si>
  <si>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</si>
  <si>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</si>
  <si>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</si>
  <si>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</si>
  <si>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</si>
  <si>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</si>
  <si>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ГОСУДАРСТВЕННАЯ ПОШЛИНА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</si>
  <si>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</si>
  <si>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</si>
  <si>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</si>
  <si>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</si>
  <si>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</si>
  <si>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</si>
  <si>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</si>
  <si>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</si>
  <si>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</si>
  <si>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</si>
  <si>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1 00 00000 00 0000 000</t>
  </si>
  <si>
    <t>Причина отклонения от плана</t>
  </si>
  <si>
    <t xml:space="preserve">     Налоговые доходы, в том числе:</t>
  </si>
  <si>
    <t xml:space="preserve">         Неналоговые доходы, в том числе</t>
  </si>
  <si>
    <t>Процент исполнения к уточненному плану</t>
  </si>
  <si>
    <t>Процент исполнения к первоначальному плану</t>
  </si>
  <si>
    <t>2 02 00000 00 0000 000</t>
  </si>
  <si>
    <t>Субсидии бюджетам бюджетной системы Российской Федерации (межбюджетные субсидии)</t>
  </si>
  <si>
    <t>ИТОГО</t>
  </si>
  <si>
    <t>1 17 00000 00 0000 000</t>
  </si>
  <si>
    <t>ПРОЧИЕ НЕНАЛОГОВЫЕ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</si>
  <si>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</si>
  <si>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</si>
  <si>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</si>
  <si>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</si>
  <si>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</si>
  <si>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</si>
  <si>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</si>
  <si>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</si>
  <si>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</si>
  <si>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</si>
  <si>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</si>
  <si>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</si>
  <si>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</si>
  <si>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</si>
  <si>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</si>
  <si>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1 11 07000 00 0000 120</t>
  </si>
  <si>
    <t>Платежи от государственных и муниципальных унитарных предприятий</t>
  </si>
  <si>
    <t xml:space="preserve"> 101 00000 00 0000 000</t>
  </si>
  <si>
    <t xml:space="preserve"> 101 02000 01 0000 110</t>
  </si>
  <si>
    <t xml:space="preserve"> 103 00000 00 0000 000</t>
  </si>
  <si>
    <t xml:space="preserve"> 103 02000 01 0000 110</t>
  </si>
  <si>
    <t xml:space="preserve"> 105 00000 00 0000 000</t>
  </si>
  <si>
    <t xml:space="preserve"> 105 02000 02 0000 110</t>
  </si>
  <si>
    <t xml:space="preserve"> 105 04000 02 0000 110</t>
  </si>
  <si>
    <t xml:space="preserve"> 106 00000 00 0000 000</t>
  </si>
  <si>
    <t xml:space="preserve"> 106 01000 00 0000 110</t>
  </si>
  <si>
    <t xml:space="preserve"> 106 06030 00 0000 110</t>
  </si>
  <si>
    <t>106 06040 00 0000 110</t>
  </si>
  <si>
    <t xml:space="preserve"> 108 00000 00 0000 000</t>
  </si>
  <si>
    <t xml:space="preserve"> 109 00000 00 0000 000</t>
  </si>
  <si>
    <t xml:space="preserve"> 111 01000 00 0000 120</t>
  </si>
  <si>
    <t xml:space="preserve"> 11105000 00 0000 120</t>
  </si>
  <si>
    <t xml:space="preserve"> 111 09000 00 0000 120</t>
  </si>
  <si>
    <t xml:space="preserve"> 112 00000 00 0000 000</t>
  </si>
  <si>
    <t xml:space="preserve"> 112 01000 01 0000 120</t>
  </si>
  <si>
    <t xml:space="preserve"> 113 00000 00 0000 000</t>
  </si>
  <si>
    <t xml:space="preserve"> 113 0200 00 00000 130</t>
  </si>
  <si>
    <t>114 00000 00 0000 000</t>
  </si>
  <si>
    <t xml:space="preserve">  114 02000 00 0000 000</t>
  </si>
  <si>
    <t xml:space="preserve">  114 06000 00 0000 430</t>
  </si>
  <si>
    <t xml:space="preserve"> 116 00000 00 0000 000</t>
  </si>
  <si>
    <t xml:space="preserve">  2 00 00000 00 0000 000</t>
  </si>
  <si>
    <t xml:space="preserve"> 2 19 00000 00 0000 000</t>
  </si>
  <si>
    <t>средства субвенций поступают в  бюджет в соответствии с фактической потребностью</t>
  </si>
  <si>
    <t xml:space="preserve">распределение прочих безвозмездных поступлений производится в течение финансового года </t>
  </si>
  <si>
    <t>Возврат неиспользованных остатков областных средств</t>
  </si>
  <si>
    <t>По результатам финансовой деятельности у отдельных предприятий сложился положительный финансовый результат</t>
  </si>
  <si>
    <t>Рост поступлений связан с активизацией контрольной работы органов власти всех уровней</t>
  </si>
  <si>
    <t xml:space="preserve"> 2 02 10000 00 0000 150</t>
  </si>
  <si>
    <t xml:space="preserve"> 2 02 20000 00 0000 150</t>
  </si>
  <si>
    <t xml:space="preserve"> 2 02 03000 00 0000 150</t>
  </si>
  <si>
    <t xml:space="preserve"> 2 02 40000 00 0000 150</t>
  </si>
  <si>
    <t>Рост поступлений связан с погашением задолженности отдельными налогоплательщиками</t>
  </si>
  <si>
    <t>Снижение поступлений связано с поступлением платежей от физических лиц в меньшем объеме, чем планировалось</t>
  </si>
  <si>
    <t xml:space="preserve">Снижение поступлений связано с уменьшением количества обращений юридических и физических лиц для совершения юридически значимых действий </t>
  </si>
  <si>
    <t>Рост поступлений связан с произведенным возвратом субсидий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</si>
  <si>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2020 год</t>
  </si>
  <si>
    <t>Первоначальный план на 2020 год (Решение СНД от 20.12.2019г. №7-52)</t>
  </si>
  <si>
    <t>Уточненный план на 2020 год (Решение СНД от 23.12.2020 №7-144)</t>
  </si>
  <si>
    <t>Улучшение финансовых показателей деятельности предприятия</t>
  </si>
  <si>
    <t>2 07 00000 00 0000 150</t>
  </si>
  <si>
    <t>ПРОЧИЕ БЕЗВОЗМЕЗДНЫЕ ПОСТУПЛЕНИЯ</t>
  </si>
  <si>
    <t>Ухучшение финансово-хозяйственных показателей деятельности отдельных налогоплательщиков</t>
  </si>
  <si>
    <t>Снижение поступлений в 2020 году сложился в связи произведенным в феврале 2020 года зачетом по АО «БХЗ им.50-летия СССР»</t>
  </si>
  <si>
    <t xml:space="preserve">Снижение связано с поступлением платежей от физических лиц в меньшем объеме, чем планировалось. </t>
  </si>
  <si>
    <t>Снижение связано с поступлением платежей от отдельных налогоплательщиков в меньшем объеме, чем было запланировано.</t>
  </si>
  <si>
    <t>Перевыполнение связано с досрочной уплатой отдельными налогоплательщиками налога по сроку 01.03.2021 года</t>
  </si>
  <si>
    <t>Рост поступлений связан с уплатой задолженности по арендной плате ООО «Династия»</t>
  </si>
  <si>
    <t>Уменьшение поступлений в связи уплатой не в полном объеме платежей за размещение нестационарных объектов торговли</t>
  </si>
  <si>
    <t>Снижение поступлений связано с уплатой  задолженности ООО «Березовая Роща» в 2019 году</t>
  </si>
  <si>
    <t>Рост связан с поступлением незапланированных доходов по договорам купли-продажи: поступление недоимки, поступление опережающих платежей по договорам купли-продажи</t>
  </si>
  <si>
    <t>Рост связан с поступлением дополнительных доходов от выкупа земельных участков</t>
  </si>
  <si>
    <t>Поступления планировались расчетным методом</t>
  </si>
  <si>
    <t xml:space="preserve">корректируются в течение финансового года </t>
  </si>
  <si>
    <t xml:space="preserve">уменьшены соглано Закона об областном бюджете </t>
  </si>
  <si>
    <t xml:space="preserve">средства плступают в течении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</si>
</sst>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4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32">
    <xf numFmtId="0" fontId="0" fillId="0" borderId="0"/>
    <xf numFmtId="0" fontId="2" fillId="0" borderId="1"/>
    <xf numFmtId="0" fontId="3" fillId="0" borderId="1">
      <alignment horizontal="center" wrapText="1"/>
    </xf>
    <xf numFmtId="0" fontId="4" fillId="0" borderId="1"/>
    <xf numFmtId="0" fontId="4" fillId="0" borderId="2"/>
    <xf numFmtId="0" fontId="5" fillId="0" borderId="1"/>
    <xf numFmtId="0" fontId="6" fillId="0" borderId="1"/>
    <xf numFmtId="0" fontId="7" fillId="0" borderId="6">
      <alignment horizontal="center"/>
    </xf>
    <xf numFmtId="0" fontId="7" fillId="0" borderId="8">
      <alignment horizontal="center"/>
    </xf>
    <xf numFmtId="0" fontId="5" fillId="0" borderId="9"/>
    <xf numFmtId="0" fontId="7" fillId="0" borderId="1">
      <alignment horizontal="center"/>
    </xf>
    <xf numFmtId="0" fontId="7" fillId="0" borderId="10">
      <alignment horizontal="center"/>
    </xf>
    <xf numFmtId="0" fontId="4" fillId="0" borderId="11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1">
      <alignment horizontal="right"/>
    </xf>
    <xf numFmtId="49" fontId="9" fillId="0" borderId="12">
      <alignment horizontal="right"/>
    </xf>
    <xf numFmtId="49" fontId="5" fillId="0" borderId="13">
      <alignment horizontal="center"/>
    </xf>
    <xf numFmtId="0" fontId="5" fillId="0" borderId="14"/>
    <xf numFmtId="49" fontId="5" fillId="0" borderId="1">
      <alignment horizontal="center"/>
    </xf>
    <xf numFmtId="49" fontId="7" fillId="0" borderId="1">
      <alignment horizontal="right"/>
    </xf>
    <xf numFmtId="0" fontId="7" fillId="0" borderId="1"/>
    <xf numFmtId="0" fontId="7" fillId="0" borderId="1">
      <alignment horizontal="right"/>
    </xf>
    <xf numFmtId="0" fontId="7" fillId="0" borderId="12">
      <alignment horizontal="right"/>
    </xf>
    <xf numFmtId="164" fontId="7" fillId="0" borderId="15">
      <alignment horizontal="center"/>
    </xf>
    <xf numFmtId="164" fontId="7" fillId="0" borderId="1">
      <alignment horizontal="center"/>
    </xf>
    <xf numFmtId="49" fontId="7" fillId="0" borderId="1"/>
    <xf numFmtId="0" fontId="7" fillId="0" borderId="16">
      <alignment horizontal="center"/>
    </xf>
    <xf numFmtId="0" fontId="7" fillId="0" borderId="2">
      <alignment wrapText="1"/>
    </xf>
    <xf numFmtId="49" fontId="7" fillId="0" borderId="17">
      <alignment horizontal="center"/>
    </xf>
    <xf numFmtId="49" fontId="7" fillId="0" borderId="1">
      <alignment horizontal="center"/>
    </xf>
    <xf numFmtId="0" fontId="7" fillId="0" borderId="3">
      <alignment wrapText="1"/>
    </xf>
    <xf numFmtId="49" fontId="7" fillId="0" borderId="15">
      <alignment horizontal="center"/>
    </xf>
    <xf numFmtId="0" fontId="7" fillId="0" borderId="7">
      <alignment horizontal="left"/>
    </xf>
    <xf numFmtId="49" fontId="7" fillId="0" borderId="7"/>
    <xf numFmtId="0" fontId="7" fillId="0" borderId="15">
      <alignment horizontal="center"/>
    </xf>
    <xf numFmtId="49" fontId="7" fillId="0" borderId="18">
      <alignment horizontal="center"/>
    </xf>
    <xf numFmtId="0" fontId="10" fillId="0" borderId="1"/>
    <xf numFmtId="0" fontId="10" fillId="0" borderId="10"/>
    <xf numFmtId="0" fontId="10" fillId="0" borderId="19"/>
    <xf numFmtId="0" fontId="2" fillId="0" borderId="1">
      <alignment horizontal="center"/>
    </xf>
    <xf numFmtId="49" fontId="7" fillId="0" borderId="4">
      <alignment horizontal="center" vertical="center" wrapText="1"/>
    </xf>
    <xf numFmtId="49" fontId="7" fillId="0" borderId="4">
      <alignment horizontal="center" vertical="center" wrapText="1"/>
    </xf>
    <xf numFmtId="0" fontId="7" fillId="0" borderId="4">
      <alignment horizontal="center" vertical="center" wrapText="1"/>
    </xf>
    <xf numFmtId="49" fontId="7" fillId="0" borderId="4">
      <alignment horizontal="center" vertical="center" wrapText="1"/>
    </xf>
    <xf numFmtId="49" fontId="7" fillId="0" borderId="8">
      <alignment horizontal="center" vertical="center" wrapText="1"/>
    </xf>
    <xf numFmtId="0" fontId="7" fillId="0" borderId="20">
      <alignment horizontal="left" wrapText="1"/>
    </xf>
    <xf numFmtId="49" fontId="7" fillId="0" borderId="21">
      <alignment horizontal="center" wrapText="1"/>
    </xf>
    <xf numFmtId="49" fontId="7" fillId="0" borderId="22">
      <alignment horizontal="center"/>
    </xf>
    <xf numFmtId="4" fontId="7" fillId="0" borderId="4">
      <alignment horizontal="right"/>
    </xf>
    <xf numFmtId="4" fontId="7" fillId="0" borderId="20">
      <alignment horizontal="right"/>
    </xf>
    <xf numFmtId="0" fontId="7" fillId="0" borderId="23">
      <alignment horizontal="left" wrapText="1" indent="1"/>
    </xf>
    <xf numFmtId="49" fontId="7" fillId="0" borderId="24">
      <alignment horizontal="center" wrapText="1"/>
    </xf>
    <xf numFmtId="49" fontId="7" fillId="0" borderId="25">
      <alignment horizontal="center"/>
    </xf>
    <xf numFmtId="49" fontId="7" fillId="0" borderId="23">
      <alignment horizontal="center"/>
    </xf>
    <xf numFmtId="0" fontId="7" fillId="0" borderId="26">
      <alignment horizontal="left" wrapText="1" indent="2"/>
    </xf>
    <xf numFmtId="49" fontId="7" fillId="0" borderId="27">
      <alignment horizontal="center"/>
    </xf>
    <xf numFmtId="49" fontId="7" fillId="0" borderId="28">
      <alignment horizontal="center"/>
    </xf>
    <xf numFmtId="4" fontId="7" fillId="0" borderId="28">
      <alignment horizontal="right"/>
    </xf>
    <xf numFmtId="4" fontId="7" fillId="0" borderId="26">
      <alignment horizontal="right"/>
    </xf>
    <xf numFmtId="0" fontId="7" fillId="0" borderId="29"/>
    <xf numFmtId="0" fontId="7" fillId="2" borderId="29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2" fillId="0" borderId="1"/>
    <xf numFmtId="0" fontId="7" fillId="0" borderId="1"/>
    <xf numFmtId="0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5" fillId="0" borderId="2"/>
    <xf numFmtId="0" fontId="7" fillId="0" borderId="30">
      <alignment horizontal="left" wrapText="1"/>
    </xf>
    <xf numFmtId="49" fontId="7" fillId="0" borderId="28">
      <alignment horizontal="center" wrapText="1"/>
    </xf>
    <xf numFmtId="0" fontId="7" fillId="0" borderId="26">
      <alignment horizontal="left" wrapText="1"/>
    </xf>
    <xf numFmtId="0" fontId="7" fillId="0" borderId="31">
      <alignment horizontal="left" wrapText="1" indent="1"/>
    </xf>
    <xf numFmtId="49" fontId="7" fillId="0" borderId="32">
      <alignment horizontal="center" wrapText="1"/>
    </xf>
    <xf numFmtId="49" fontId="7" fillId="0" borderId="4">
      <alignment horizontal="center"/>
    </xf>
    <xf numFmtId="49" fontId="7" fillId="0" borderId="20">
      <alignment horizontal="center"/>
    </xf>
    <xf numFmtId="0" fontId="7" fillId="0" borderId="33"/>
    <xf numFmtId="0" fontId="2" fillId="0" borderId="34">
      <alignment horizontal="left" wrapText="1"/>
    </xf>
    <xf numFmtId="0" fontId="7" fillId="0" borderId="35">
      <alignment horizontal="center" wrapText="1"/>
    </xf>
    <xf numFmtId="49" fontId="7" fillId="0" borderId="36">
      <alignment horizontal="center" wrapText="1"/>
    </xf>
    <xf numFmtId="4" fontId="7" fillId="0" borderId="22">
      <alignment horizontal="right"/>
    </xf>
    <xf numFmtId="0" fontId="2" fillId="0" borderId="37">
      <alignment horizontal="left" wrapText="1"/>
    </xf>
    <xf numFmtId="4" fontId="7" fillId="0" borderId="37">
      <alignment horizontal="right"/>
    </xf>
    <xf numFmtId="0" fontId="7" fillId="0" borderId="1">
      <alignment horizontal="center" wrapText="1"/>
    </xf>
    <xf numFmtId="0" fontId="2" fillId="0" borderId="1">
      <alignment horizontal="center"/>
    </xf>
    <xf numFmtId="49" fontId="7" fillId="0" borderId="1"/>
    <xf numFmtId="0" fontId="2" fillId="0" borderId="2"/>
    <xf numFmtId="49" fontId="7" fillId="0" borderId="2">
      <alignment horizontal="left"/>
    </xf>
    <xf numFmtId="0" fontId="7" fillId="0" borderId="38">
      <alignment horizontal="left" wrapText="1"/>
    </xf>
    <xf numFmtId="0" fontId="7" fillId="0" borderId="39">
      <alignment horizontal="left" wrapText="1"/>
    </xf>
    <xf numFmtId="0" fontId="7" fillId="0" borderId="40">
      <alignment horizontal="left" wrapText="1"/>
    </xf>
    <xf numFmtId="0" fontId="7" fillId="0" borderId="41">
      <alignment horizontal="left" wrapText="1"/>
    </xf>
    <xf numFmtId="0" fontId="5" fillId="0" borderId="25"/>
    <xf numFmtId="0" fontId="5" fillId="0" borderId="23"/>
    <xf numFmtId="0" fontId="7" fillId="0" borderId="38">
      <alignment horizontal="left" wrapText="1" indent="1"/>
    </xf>
    <xf numFmtId="49" fontId="7" fillId="0" borderId="27">
      <alignment horizontal="center" wrapText="1"/>
    </xf>
    <xf numFmtId="0" fontId="7" fillId="0" borderId="39">
      <alignment horizontal="left" wrapText="1" indent="1"/>
    </xf>
    <xf numFmtId="0" fontId="7" fillId="0" borderId="40">
      <alignment horizontal="left" wrapText="1" indent="2"/>
    </xf>
    <xf numFmtId="0" fontId="7" fillId="0" borderId="41">
      <alignment horizontal="left" wrapText="1" indent="2"/>
    </xf>
    <xf numFmtId="0" fontId="7" fillId="0" borderId="39">
      <alignment horizontal="left" wrapText="1" indent="2"/>
    </xf>
    <xf numFmtId="49" fontId="7" fillId="0" borderId="27">
      <alignment horizontal="center" shrinkToFit="1"/>
    </xf>
    <xf numFmtId="49" fontId="7" fillId="0" borderId="28">
      <alignment horizontal="center" shrinkToFit="1"/>
    </xf>
    <xf numFmtId="0" fontId="2" fillId="0" borderId="5">
      <alignment horizontal="center" vertical="center" textRotation="90" wrapText="1"/>
    </xf>
    <xf numFmtId="0" fontId="7" fillId="0" borderId="4">
      <alignment horizontal="center" vertical="top" wrapText="1"/>
    </xf>
    <xf numFmtId="0" fontId="7" fillId="0" borderId="4">
      <alignment horizontal="center" vertical="top"/>
    </xf>
    <xf numFmtId="0" fontId="7" fillId="0" borderId="4">
      <alignment horizontal="center" vertical="top"/>
    </xf>
    <xf numFmtId="49" fontId="7" fillId="0" borderId="4">
      <alignment horizontal="center" vertical="top" wrapText="1"/>
    </xf>
    <xf numFmtId="0" fontId="7" fillId="0" borderId="4">
      <alignment horizontal="center" vertical="top" wrapText="1"/>
    </xf>
    <xf numFmtId="0" fontId="2" fillId="0" borderId="42"/>
    <xf numFmtId="49" fontId="2" fillId="0" borderId="21">
      <alignment horizontal="center"/>
    </xf>
    <xf numFmtId="0" fontId="10" fillId="0" borderId="14"/>
    <xf numFmtId="49" fontId="11" fillId="0" borderId="43">
      <alignment horizontal="left" vertical="center" wrapText="1"/>
    </xf>
    <xf numFmtId="49" fontId="2" fillId="0" borderId="32">
      <alignment horizontal="center" vertical="center" wrapText="1"/>
    </xf>
    <xf numFmtId="49" fontId="7" fillId="0" borderId="41">
      <alignment horizontal="left" vertical="center" wrapText="1" indent="2"/>
    </xf>
    <xf numFmtId="49" fontId="7" fillId="0" borderId="24">
      <alignment horizontal="center" vertical="center" wrapText="1"/>
    </xf>
    <xf numFmtId="0" fontId="7" fillId="0" borderId="25"/>
    <xf numFmtId="4" fontId="7" fillId="0" borderId="25">
      <alignment horizontal="right"/>
    </xf>
    <xf numFmtId="4" fontId="7" fillId="0" borderId="23">
      <alignment horizontal="right"/>
    </xf>
    <xf numFmtId="49" fontId="7" fillId="0" borderId="39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3">
      <alignment horizontal="left" vertical="center" wrapText="1" indent="3"/>
    </xf>
    <xf numFmtId="49" fontId="7" fillId="0" borderId="32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2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0" fontId="5" fillId="0" borderId="7"/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2" fillId="0" borderId="1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0" fontId="2" fillId="0" borderId="6">
      <alignment horizontal="center" vertical="center" textRotation="90" wrapText="1"/>
    </xf>
    <xf numFmtId="49" fontId="2" fillId="0" borderId="21">
      <alignment horizontal="center" vertical="center" wrapText="1"/>
    </xf>
    <xf numFmtId="0" fontId="7" fillId="0" borderId="23"/>
    <xf numFmtId="49" fontId="7" fillId="0" borderId="45">
      <alignment horizontal="center" vertical="center" wrapText="1"/>
    </xf>
    <xf numFmtId="4" fontId="7" fillId="0" borderId="8">
      <alignment horizontal="right"/>
    </xf>
    <xf numFmtId="4" fontId="7" fillId="0" borderId="46">
      <alignment horizontal="right"/>
    </xf>
    <xf numFmtId="0" fontId="2" fillId="0" borderId="1">
      <alignment horizontal="center" vertical="center" textRotation="90"/>
    </xf>
    <xf numFmtId="0" fontId="2" fillId="0" borderId="6">
      <alignment horizontal="center" vertical="center" textRotation="90"/>
    </xf>
    <xf numFmtId="49" fontId="11" fillId="0" borderId="42">
      <alignment horizontal="left" vertical="center" wrapText="1"/>
    </xf>
    <xf numFmtId="0" fontId="5" fillId="0" borderId="29"/>
    <xf numFmtId="0" fontId="2" fillId="0" borderId="4">
      <alignment horizontal="center" vertical="center" textRotation="90"/>
    </xf>
    <xf numFmtId="0" fontId="7" fillId="0" borderId="21">
      <alignment horizontal="center" vertical="center"/>
    </xf>
    <xf numFmtId="0" fontId="7" fillId="0" borderId="43">
      <alignment horizontal="left" vertical="center" wrapText="1"/>
    </xf>
    <xf numFmtId="0" fontId="7" fillId="0" borderId="24">
      <alignment horizontal="center" vertical="center"/>
    </xf>
    <xf numFmtId="0" fontId="7" fillId="0" borderId="27">
      <alignment horizontal="center" vertical="center"/>
    </xf>
    <xf numFmtId="0" fontId="7" fillId="0" borderId="32">
      <alignment horizontal="center" vertical="center"/>
    </xf>
    <xf numFmtId="0" fontId="7" fillId="0" borderId="44">
      <alignment horizontal="left" vertical="center" wrapText="1"/>
    </xf>
    <xf numFmtId="49" fontId="11" fillId="0" borderId="47">
      <alignment horizontal="left" vertical="center" wrapText="1"/>
    </xf>
    <xf numFmtId="49" fontId="7" fillId="0" borderId="22">
      <alignment horizontal="center" vertical="center"/>
    </xf>
    <xf numFmtId="49" fontId="7" fillId="0" borderId="48">
      <alignment horizontal="left" vertical="center" wrapText="1"/>
    </xf>
    <xf numFmtId="49" fontId="7" fillId="0" borderId="25">
      <alignment horizontal="center" vertical="center"/>
    </xf>
    <xf numFmtId="49" fontId="7" fillId="0" borderId="28">
      <alignment horizontal="center" vertical="center"/>
    </xf>
    <xf numFmtId="49" fontId="7" fillId="0" borderId="4">
      <alignment horizontal="center" vertical="center"/>
    </xf>
    <xf numFmtId="49" fontId="7" fillId="0" borderId="49">
      <alignment horizontal="left" vertical="center" wrapText="1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7">
      <alignment horizontal="center"/>
    </xf>
    <xf numFmtId="49" fontId="7" fillId="0" borderId="7">
      <alignment horizontal="center"/>
    </xf>
    <xf numFmtId="49" fontId="7" fillId="0" borderId="2"/>
    <xf numFmtId="0" fontId="12" fillId="0" borderId="2">
      <alignment wrapText="1"/>
    </xf>
    <xf numFmtId="0" fontId="13" fillId="0" borderId="2"/>
    <xf numFmtId="0" fontId="12" fillId="0" borderId="4">
      <alignment wrapText="1"/>
    </xf>
    <xf numFmtId="0" fontId="12" fillId="0" borderId="7">
      <alignment wrapText="1"/>
    </xf>
    <xf numFmtId="0" fontId="13" fillId="0" borderId="7"/>
    <xf numFmtId="0" fontId="14" fillId="0" borderId="0"/>
    <xf numFmtId="0" fontId="14" fillId="0" borderId="0"/>
    <xf numFmtId="0" fontId="14" fillId="0" borderId="0"/>
    <xf numFmtId="0" fontId="5" fillId="0" borderId="1"/>
    <xf numFmtId="0" fontId="5" fillId="0" borderId="1"/>
    <xf numFmtId="0" fontId="5" fillId="3" borderId="1"/>
    <xf numFmtId="0" fontId="5" fillId="3" borderId="2"/>
    <xf numFmtId="0" fontId="5" fillId="3" borderId="3"/>
    <xf numFmtId="0" fontId="5" fillId="3" borderId="7"/>
    <xf numFmtId="0" fontId="5" fillId="3" borderId="50"/>
    <xf numFmtId="0" fontId="5" fillId="3" borderId="51"/>
    <xf numFmtId="0" fontId="5" fillId="3" borderId="52"/>
    <xf numFmtId="0" fontId="5" fillId="3" borderId="29"/>
    <xf numFmtId="0" fontId="5" fillId="3" borderId="53"/>
    <xf numFmtId="0" fontId="16" fillId="0" borderId="54" applyNumberFormat="0" applyFill="0" applyAlignment="0" applyProtection="0"/>
    <xf numFmtId="0" fontId="17" fillId="0" borderId="55" applyNumberFormat="0" applyFill="0" applyAlignment="0" applyProtection="0"/>
    <xf numFmtId="0" fontId="18" fillId="0" borderId="56" applyNumberFormat="0" applyFill="0" applyAlignment="0" applyProtection="0"/>
    <xf numFmtId="0" fontId="22" fillId="7" borderId="57" applyNumberFormat="0" applyAlignment="0" applyProtection="0"/>
    <xf numFmtId="0" fontId="23" fillId="8" borderId="58" applyNumberFormat="0" applyAlignment="0" applyProtection="0"/>
    <xf numFmtId="0" fontId="24" fillId="8" borderId="57" applyNumberFormat="0" applyAlignment="0" applyProtection="0"/>
    <xf numFmtId="0" fontId="25" fillId="0" borderId="59" applyNumberFormat="0" applyFill="0" applyAlignment="0" applyProtection="0"/>
    <xf numFmtId="0" fontId="26" fillId="9" borderId="60" applyNumberFormat="0" applyAlignment="0" applyProtection="0"/>
    <xf numFmtId="0" fontId="29" fillId="0" borderId="62" applyNumberFormat="0" applyFill="0" applyAlignment="0" applyProtection="0"/>
    <xf numFmtId="0" fontId="1" fillId="0" borderId="1"/>
    <xf numFmtId="0" fontId="1" fillId="12" borderId="1" applyNumberFormat="0" applyBorder="0" applyAlignment="0" applyProtection="0"/>
    <xf numFmtId="0" fontId="1" fillId="16" borderId="1" applyNumberFormat="0" applyBorder="0" applyAlignment="0" applyProtection="0"/>
    <xf numFmtId="0" fontId="1" fillId="20" borderId="1" applyNumberFormat="0" applyBorder="0" applyAlignment="0" applyProtection="0"/>
    <xf numFmtId="0" fontId="1" fillId="24" borderId="1" applyNumberFormat="0" applyBorder="0" applyAlignment="0" applyProtection="0"/>
    <xf numFmtId="0" fontId="1" fillId="28" borderId="1" applyNumberFormat="0" applyBorder="0" applyAlignment="0" applyProtection="0"/>
    <xf numFmtId="0" fontId="1" fillId="32" borderId="1" applyNumberFormat="0" applyBorder="0" applyAlignment="0" applyProtection="0"/>
    <xf numFmtId="0" fontId="1" fillId="13" borderId="1" applyNumberFormat="0" applyBorder="0" applyAlignment="0" applyProtection="0"/>
    <xf numFmtId="0" fontId="1" fillId="17" borderId="1" applyNumberFormat="0" applyBorder="0" applyAlignment="0" applyProtection="0"/>
    <xf numFmtId="0" fontId="1" fillId="21" borderId="1" applyNumberFormat="0" applyBorder="0" applyAlignment="0" applyProtection="0"/>
    <xf numFmtId="0" fontId="1" fillId="25" borderId="1" applyNumberFormat="0" applyBorder="0" applyAlignment="0" applyProtection="0"/>
    <xf numFmtId="0" fontId="1" fillId="29" borderId="1" applyNumberFormat="0" applyBorder="0" applyAlignment="0" applyProtection="0"/>
    <xf numFmtId="0" fontId="1" fillId="33" borderId="1" applyNumberFormat="0" applyBorder="0" applyAlignment="0" applyProtection="0"/>
    <xf numFmtId="0" fontId="30" fillId="14" borderId="1" applyNumberFormat="0" applyBorder="0" applyAlignment="0" applyProtection="0"/>
    <xf numFmtId="0" fontId="30" fillId="18" borderId="1" applyNumberFormat="0" applyBorder="0" applyAlignment="0" applyProtection="0"/>
    <xf numFmtId="0" fontId="30" fillId="22" borderId="1" applyNumberFormat="0" applyBorder="0" applyAlignment="0" applyProtection="0"/>
    <xf numFmtId="0" fontId="30" fillId="26" borderId="1" applyNumberFormat="0" applyBorder="0" applyAlignment="0" applyProtection="0"/>
    <xf numFmtId="0" fontId="30" fillId="30" borderId="1" applyNumberFormat="0" applyBorder="0" applyAlignment="0" applyProtection="0"/>
    <xf numFmtId="0" fontId="30" fillId="34" borderId="1" applyNumberFormat="0" applyBorder="0" applyAlignment="0" applyProtection="0"/>
    <xf numFmtId="0" fontId="30" fillId="11" borderId="1" applyNumberFormat="0" applyBorder="0" applyAlignment="0" applyProtection="0"/>
    <xf numFmtId="0" fontId="30" fillId="15" borderId="1" applyNumberFormat="0" applyBorder="0" applyAlignment="0" applyProtection="0"/>
    <xf numFmtId="0" fontId="30" fillId="19" borderId="1" applyNumberFormat="0" applyBorder="0" applyAlignment="0" applyProtection="0"/>
    <xf numFmtId="0" fontId="30" fillId="23" borderId="1" applyNumberFormat="0" applyBorder="0" applyAlignment="0" applyProtection="0"/>
    <xf numFmtId="0" fontId="30" fillId="27" borderId="1" applyNumberFormat="0" applyBorder="0" applyAlignment="0" applyProtection="0"/>
    <xf numFmtId="0" fontId="30" fillId="31" borderId="1" applyNumberFormat="0" applyBorder="0" applyAlignment="0" applyProtection="0"/>
    <xf numFmtId="0" fontId="18" fillId="0" borderId="1" applyNumberFormat="0" applyFill="0" applyBorder="0" applyAlignment="0" applyProtection="0"/>
    <xf numFmtId="0" fontId="15" fillId="0" borderId="1" applyNumberFormat="0" applyFill="0" applyBorder="0" applyAlignment="0" applyProtection="0"/>
    <xf numFmtId="0" fontId="21" fillId="6" borderId="1" applyNumberFormat="0" applyBorder="0" applyAlignment="0" applyProtection="0"/>
    <xf numFmtId="0" fontId="1" fillId="0" borderId="1"/>
    <xf numFmtId="0" fontId="20" fillId="5" borderId="1" applyNumberFormat="0" applyBorder="0" applyAlignment="0" applyProtection="0"/>
    <xf numFmtId="0" fontId="28" fillId="0" borderId="1" applyNumberFormat="0" applyFill="0" applyBorder="0" applyAlignment="0" applyProtection="0"/>
    <xf numFmtId="0" fontId="1" fillId="10" borderId="61" applyNumberFormat="0" applyFont="0" applyAlignment="0" applyProtection="0"/>
    <xf numFmtId="0" fontId="27" fillId="0" borderId="1" applyNumberFormat="0" applyFill="0" applyBorder="0" applyAlignment="0" applyProtection="0"/>
    <xf numFmtId="0" fontId="19" fillId="4" borderId="1" applyNumberFormat="0" applyBorder="0" applyAlignment="0" applyProtection="0"/>
  </cellStyleXfs>
  <cellXfs count="66">
    <xf numFmtId="0" fontId="0" fillId="0" borderId="0" xfId="0"/>
    <xf numFmtId="0" fontId="0" fillId="0" borderId="0" xfId="0" applyProtection="1">
      <protection locked="0"/>
    </xf>
    <xf numFmtId="0" fontId="33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0" fillId="35" borderId="0" xfId="0" applyFill="1" applyAlignment="1" applyProtection="1">
      <alignment horizontal="center"/>
      <protection locked="0"/>
    </xf>
    <xf numFmtId="0" fontId="0" fillId="35" borderId="0" xfId="0" applyFill="1" applyProtection="1">
      <protection locked="0"/>
    </xf>
    <xf numFmtId="0" fontId="33" fillId="35" borderId="0" xfId="0" applyFont="1" applyFill="1" applyProtection="1">
      <protection locked="0"/>
    </xf>
    <xf numFmtId="4" fontId="39" fillId="35" borderId="1" xfId="49" applyNumberFormat="1" applyFont="1" applyFill="1" applyBorder="1" applyAlignment="1" applyProtection="1">
      <alignment horizontal="center" vertical="center"/>
    </xf>
    <xf numFmtId="0" fontId="0" fillId="35" borderId="0" xfId="0" applyFill="1" applyAlignment="1" applyProtection="1">
      <alignment vertical="center"/>
      <protection locked="0"/>
    </xf>
    <xf numFmtId="0" fontId="0" fillId="35" borderId="0" xfId="0" applyFill="1" applyAlignment="1" applyProtection="1">
      <alignment horizontal="left"/>
      <protection locked="0"/>
    </xf>
    <xf numFmtId="0" fontId="43" fillId="35" borderId="63" xfId="2" applyFont="1" applyFill="1" applyBorder="1" applyAlignment="1" applyProtection="1">
      <alignment horizontal="center" vertical="center" wrapText="1"/>
      <protection locked="0"/>
    </xf>
    <xf numFmtId="4" fontId="44" fillId="35" borderId="63" xfId="1" applyNumberFormat="1" applyFont="1" applyFill="1" applyBorder="1" applyAlignment="1" applyProtection="1">
      <alignment horizontal="left" vertical="center"/>
    </xf>
    <xf numFmtId="4" fontId="43" fillId="35" borderId="63" xfId="2" applyNumberFormat="1" applyFont="1" applyFill="1" applyBorder="1" applyAlignment="1" applyProtection="1">
      <alignment horizontal="center" vertical="center" wrapText="1"/>
      <protection locked="0"/>
    </xf>
    <xf numFmtId="49" fontId="31" fillId="35" borderId="63" xfId="226" applyNumberFormat="1" applyFont="1" applyFill="1" applyBorder="1" applyAlignment="1">
      <alignment horizontal="center" vertical="center" wrapText="1" shrinkToFit="1"/>
    </xf>
    <xf numFmtId="0" fontId="32" fillId="35" borderId="63" xfId="226" quotePrefix="1" applyNumberFormat="1" applyFont="1" applyFill="1" applyBorder="1" applyAlignment="1">
      <alignment horizontal="center" vertical="center" shrinkToFit="1"/>
    </xf>
    <xf numFmtId="0" fontId="32" fillId="35" borderId="63" xfId="55" applyNumberFormat="1" applyFont="1" applyFill="1" applyBorder="1" applyAlignment="1" applyProtection="1">
      <alignment horizontal="left" vertical="center" wrapText="1"/>
    </xf>
    <xf numFmtId="4" fontId="40" fillId="35" borderId="63" xfId="58" applyNumberFormat="1" applyFont="1" applyFill="1" applyBorder="1" applyAlignment="1" applyProtection="1">
      <alignment horizontal="center" vertical="center"/>
    </xf>
    <xf numFmtId="0" fontId="31" fillId="35" borderId="63" xfId="226" quotePrefix="1" applyNumberFormat="1" applyFont="1" applyFill="1" applyBorder="1" applyAlignment="1">
      <alignment horizontal="center" vertical="center" shrinkToFit="1"/>
    </xf>
    <xf numFmtId="0" fontId="31" fillId="35" borderId="63" xfId="55" applyNumberFormat="1" applyFont="1" applyFill="1" applyBorder="1" applyAlignment="1" applyProtection="1">
      <alignment horizontal="left" vertical="center" wrapText="1"/>
    </xf>
    <xf numFmtId="4" fontId="41" fillId="35" borderId="63" xfId="58" applyNumberFormat="1" applyFont="1" applyFill="1" applyBorder="1" applyAlignment="1" applyProtection="1">
      <alignment horizontal="center" vertical="center"/>
    </xf>
    <xf numFmtId="49" fontId="31" fillId="35" borderId="63" xfId="57" applyNumberFormat="1" applyFont="1" applyFill="1" applyBorder="1" applyAlignment="1" applyProtection="1">
      <alignment horizontal="center" vertical="center"/>
    </xf>
    <xf numFmtId="0" fontId="32" fillId="35" borderId="63" xfId="226" quotePrefix="1" applyNumberFormat="1" applyFont="1" applyFill="1" applyBorder="1" applyAlignment="1">
      <alignment horizontal="left" vertical="center" shrinkToFit="1"/>
    </xf>
    <xf numFmtId="0" fontId="31" fillId="35" borderId="63" xfId="226" quotePrefix="1" applyNumberFormat="1" applyFont="1" applyFill="1" applyBorder="1" applyAlignment="1">
      <alignment horizontal="left" vertical="center" shrinkToFit="1"/>
    </xf>
    <xf numFmtId="3" fontId="32" fillId="35" borderId="63" xfId="226" quotePrefix="1" applyNumberFormat="1" applyFont="1" applyFill="1" applyBorder="1" applyAlignment="1">
      <alignment horizontal="center" vertical="center" shrinkToFit="1"/>
    </xf>
    <xf numFmtId="0" fontId="31" fillId="35" borderId="63" xfId="226" applyFont="1" applyFill="1" applyBorder="1" applyAlignment="1">
      <alignment horizontal="center" vertical="center" shrinkToFit="1"/>
    </xf>
    <xf numFmtId="0" fontId="32" fillId="35" borderId="63" xfId="226" applyFont="1" applyFill="1" applyBorder="1" applyAlignment="1">
      <alignment horizontal="center" vertical="center" shrinkToFit="1"/>
    </xf>
    <xf numFmtId="0" fontId="32" fillId="35" borderId="28" xfId="55" applyNumberFormat="1" applyFont="1" applyFill="1" applyBorder="1" applyAlignment="1" applyProtection="1">
      <alignment horizontal="left" vertical="center" wrapText="1"/>
    </xf>
    <xf numFmtId="4" fontId="40" fillId="35" borderId="66" xfId="58" applyNumberFormat="1" applyFont="1" applyFill="1" applyBorder="1" applyAlignment="1" applyProtection="1">
      <alignment horizontal="center" vertical="center"/>
    </xf>
    <xf numFmtId="0" fontId="32" fillId="35" borderId="63" xfId="0" applyFont="1" applyFill="1" applyBorder="1" applyAlignment="1">
      <alignment horizontal="center" vertical="center" wrapText="1"/>
    </xf>
    <xf numFmtId="0" fontId="38" fillId="35" borderId="63" xfId="0" applyFont="1" applyFill="1" applyBorder="1" applyAlignment="1">
      <alignment vertical="center" wrapText="1"/>
    </xf>
    <xf numFmtId="4" fontId="40" fillId="35" borderId="28" xfId="58" applyNumberFormat="1" applyFont="1" applyFill="1" applyAlignment="1" applyProtection="1">
      <alignment horizontal="center" vertical="center"/>
    </xf>
    <xf numFmtId="0" fontId="32" fillId="35" borderId="63" xfId="226" quotePrefix="1" applyNumberFormat="1" applyFont="1" applyFill="1" applyBorder="1" applyAlignment="1">
      <alignment horizontal="center" vertical="center" wrapText="1" shrinkToFit="1"/>
    </xf>
    <xf numFmtId="4" fontId="40" fillId="35" borderId="6" xfId="58" applyNumberFormat="1" applyFont="1" applyFill="1" applyBorder="1" applyAlignment="1" applyProtection="1">
      <alignment horizontal="center" vertical="center"/>
    </xf>
    <xf numFmtId="4" fontId="40" fillId="35" borderId="63" xfId="49" applyNumberFormat="1" applyFont="1" applyFill="1" applyBorder="1" applyAlignment="1" applyProtection="1">
      <alignment horizontal="center" vertical="center"/>
    </xf>
    <xf numFmtId="0" fontId="45" fillId="35" borderId="63" xfId="5" applyNumberFormat="1" applyFont="1" applyFill="1" applyBorder="1" applyAlignment="1" applyProtection="1">
      <alignment horizontal="center" vertical="center"/>
    </xf>
    <xf numFmtId="0" fontId="31" fillId="35" borderId="63" xfId="226" applyFont="1" applyFill="1" applyBorder="1" applyAlignment="1">
      <alignment horizontal="right" vertical="center"/>
    </xf>
    <xf numFmtId="49" fontId="31" fillId="35" borderId="63" xfId="226" applyNumberFormat="1" applyFont="1" applyFill="1" applyBorder="1" applyAlignment="1">
      <alignment horizontal="right" vertical="center" wrapText="1" shrinkToFit="1"/>
    </xf>
    <xf numFmtId="4" fontId="40" fillId="35" borderId="63" xfId="0" applyNumberFormat="1" applyFont="1" applyFill="1" applyBorder="1" applyAlignment="1">
      <alignment horizontal="center" vertical="center" shrinkToFit="1"/>
    </xf>
    <xf numFmtId="4" fontId="41" fillId="35" borderId="63" xfId="0" applyNumberFormat="1" applyFont="1" applyFill="1" applyBorder="1" applyAlignment="1">
      <alignment horizontal="center" vertical="center" shrinkToFit="1"/>
    </xf>
    <xf numFmtId="4" fontId="40" fillId="35" borderId="4" xfId="49" applyNumberFormat="1" applyFont="1" applyFill="1" applyAlignment="1" applyProtection="1">
      <alignment horizontal="center" vertical="center"/>
    </xf>
    <xf numFmtId="0" fontId="32" fillId="35" borderId="67" xfId="55" applyNumberFormat="1" applyFont="1" applyFill="1" applyBorder="1" applyAlignment="1" applyProtection="1">
      <alignment horizontal="left" vertical="center" wrapText="1"/>
    </xf>
    <xf numFmtId="4" fontId="40" fillId="35" borderId="68" xfId="58" applyNumberFormat="1" applyFont="1" applyFill="1" applyBorder="1" applyAlignment="1" applyProtection="1">
      <alignment horizontal="center" vertical="center"/>
    </xf>
    <xf numFmtId="165" fontId="32" fillId="35" borderId="63" xfId="58" applyNumberFormat="1" applyFont="1" applyFill="1" applyBorder="1" applyAlignment="1" applyProtection="1">
      <alignment horizontal="right" vertical="center"/>
    </xf>
    <xf numFmtId="165" fontId="31" fillId="35" borderId="63" xfId="58" applyNumberFormat="1" applyFont="1" applyFill="1" applyBorder="1" applyAlignment="1" applyProtection="1">
      <alignment horizontal="right" vertical="center"/>
    </xf>
    <xf numFmtId="165" fontId="32" fillId="35" borderId="28" xfId="58" applyNumberFormat="1" applyFont="1" applyFill="1" applyAlignment="1" applyProtection="1">
      <alignment horizontal="right" vertical="center"/>
    </xf>
    <xf numFmtId="165" fontId="32" fillId="35" borderId="67" xfId="58" applyNumberFormat="1" applyFont="1" applyFill="1" applyBorder="1" applyAlignment="1" applyProtection="1">
      <alignment horizontal="right" vertical="center"/>
    </xf>
    <xf numFmtId="165" fontId="32" fillId="35" borderId="66" xfId="58" applyNumberFormat="1" applyFont="1" applyFill="1" applyBorder="1" applyAlignment="1" applyProtection="1">
      <alignment horizontal="right" vertical="center"/>
    </xf>
    <xf numFmtId="0" fontId="36" fillId="35" borderId="63" xfId="0" applyFont="1" applyFill="1" applyBorder="1" applyAlignment="1" applyProtection="1">
      <alignment vertical="center" wrapText="1"/>
      <protection locked="0"/>
    </xf>
    <xf numFmtId="0" fontId="14" fillId="35" borderId="63" xfId="0" applyFont="1" applyFill="1" applyBorder="1" applyAlignment="1" applyProtection="1">
      <alignment vertical="center"/>
      <protection locked="0"/>
    </xf>
    <xf numFmtId="0" fontId="36" fillId="35" borderId="63" xfId="0" applyFont="1" applyFill="1" applyBorder="1" applyAlignment="1" applyProtection="1">
      <alignment horizontal="left" vertical="center" wrapText="1"/>
      <protection locked="0"/>
    </xf>
    <xf numFmtId="0" fontId="31" fillId="35" borderId="63" xfId="0" applyFont="1" applyFill="1" applyBorder="1" applyAlignment="1" applyProtection="1">
      <alignment vertical="center" wrapText="1"/>
      <protection locked="0"/>
    </xf>
    <xf numFmtId="0" fontId="32" fillId="35" borderId="63" xfId="0" applyFont="1" applyFill="1" applyBorder="1" applyAlignment="1" applyProtection="1">
      <alignment vertical="center" wrapText="1"/>
      <protection locked="0"/>
    </xf>
    <xf numFmtId="0" fontId="31" fillId="35" borderId="63" xfId="0" applyFont="1" applyFill="1" applyBorder="1" applyAlignment="1" applyProtection="1">
      <alignment vertical="center"/>
      <protection locked="0"/>
    </xf>
    <xf numFmtId="0" fontId="32" fillId="35" borderId="63" xfId="0" applyFont="1" applyFill="1" applyBorder="1" applyAlignment="1" applyProtection="1">
      <alignment vertical="center"/>
      <protection locked="0"/>
    </xf>
    <xf numFmtId="0" fontId="31" fillId="35" borderId="63" xfId="0" applyFont="1" applyFill="1" applyBorder="1" applyAlignment="1" applyProtection="1">
      <alignment horizontal="left" vertical="center" wrapText="1"/>
      <protection locked="0"/>
    </xf>
    <xf numFmtId="2" fontId="42" fillId="35" borderId="1" xfId="1" applyNumberFormat="1" applyFont="1" applyFill="1" applyAlignment="1" applyProtection="1">
      <alignment horizontal="center" vertical="center" wrapText="1"/>
    </xf>
    <xf numFmtId="0" fontId="34" fillId="35" borderId="64" xfId="226" quotePrefix="1" applyNumberFormat="1" applyFont="1" applyFill="1" applyBorder="1" applyAlignment="1">
      <alignment horizontal="center" vertical="center" wrapText="1" shrinkToFit="1"/>
    </xf>
    <xf numFmtId="0" fontId="35" fillId="35" borderId="65" xfId="0" applyFont="1" applyFill="1" applyBorder="1" applyAlignment="1">
      <alignment vertical="center" wrapText="1"/>
    </xf>
    <xf numFmtId="0" fontId="34" fillId="35" borderId="64" xfId="226" applyFont="1" applyFill="1" applyBorder="1" applyAlignment="1">
      <alignment horizontal="center" vertical="center" wrapText="1" shrinkToFit="1"/>
    </xf>
    <xf numFmtId="0" fontId="37" fillId="35" borderId="65" xfId="0" applyFont="1" applyFill="1" applyBorder="1" applyAlignment="1">
      <alignment horizontal="center" vertical="center" wrapText="1"/>
    </xf>
    <xf numFmtId="0" fontId="32" fillId="35" borderId="63" xfId="46" applyNumberFormat="1" applyFont="1" applyFill="1" applyBorder="1" applyAlignment="1" applyProtection="1">
      <alignment horizontal="left" vertical="center" wrapText="1"/>
    </xf>
    <xf numFmtId="0" fontId="31" fillId="0" borderId="63" xfId="0" applyFont="1" applyFill="1" applyBorder="1" applyAlignment="1" applyProtection="1">
      <alignment horizontal="left" vertical="center" wrapText="1"/>
      <protection locked="0"/>
    </xf>
    <xf numFmtId="0" fontId="33" fillId="0" borderId="63" xfId="0" applyFont="1" applyFill="1" applyBorder="1" applyAlignment="1" applyProtection="1">
      <alignment vertical="center" wrapText="1"/>
      <protection locked="0"/>
    </xf>
    <xf numFmtId="0" fontId="33" fillId="0" borderId="63" xfId="0" applyFont="1" applyFill="1" applyBorder="1" applyAlignment="1" applyProtection="1">
      <alignment vertical="center"/>
      <protection locked="0"/>
    </xf>
    <xf numFmtId="49" fontId="31" fillId="0" borderId="63" xfId="226" applyNumberFormat="1" applyFont="1" applyFill="1" applyBorder="1" applyAlignment="1">
      <alignment horizontal="center" vertical="center" wrapText="1" shrinkToFit="1"/>
    </xf>
    <xf numFmtId="4" fontId="40" fillId="0" borderId="5" xfId="49" applyNumberFormat="1" applyFont="1" applyFill="1" applyBorder="1" applyAlignment="1" applyProtection="1">
      <alignment horizontal="center" vertical="center"/>
    </xf>
  </cellXfs>
  <cellStyles count="232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3" xfId="198"/>
    <cellStyle name="Плохой 2" xfId="227"/>
    <cellStyle name="Пояснение 2" xfId="228"/>
    <cellStyle name="Примечание 2" xfId="229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62" zoomScaleNormal="62" workbookViewId="0">
      <selection activeCell="D41" sqref="D41"/>
    </sheetView>
  </sheetViews>
  <sheetFormatPr defaultColWidth="47.42578125" defaultRowHeight="15" x14ac:dyDescent="0.25"/>
  <cols>
    <col min="1" max="1" width="26.85546875" style="8" customWidth="1"/>
    <col min="2" max="2" width="47.42578125" style="9"/>
    <col min="3" max="3" width="27.140625" style="5" customWidth="1"/>
    <col min="4" max="4" width="26.28515625" style="5" customWidth="1"/>
    <col min="5" max="5" width="24.140625" style="4" customWidth="1"/>
    <col min="6" max="6" width="24.140625" style="5" customWidth="1"/>
    <col min="7" max="7" width="25.85546875" style="5" customWidth="1"/>
    <col min="8" max="8" width="45.140625" style="1" customWidth="1"/>
    <col min="9" max="16384" width="47.42578125" style="1"/>
  </cols>
  <sheetData>
    <row r="1" spans="1:9" ht="67.5" customHeight="1" x14ac:dyDescent="0.25">
      <c r="A1" s="55" t="s">
        <v>87</v>
      </c>
      <c r="B1" s="55"/>
      <c r="C1" s="55"/>
      <c r="D1" s="55"/>
      <c r="E1" s="55"/>
      <c r="F1" s="55"/>
      <c r="G1" s="55"/>
      <c r="H1" s="55"/>
    </row>
    <row r="2" spans="1:9" ht="30" customHeight="1" x14ac:dyDescent="0.25">
      <c r="A2" s="10"/>
      <c r="B2" s="11"/>
      <c r="C2" s="12"/>
      <c r="D2" s="16"/>
      <c r="E2" s="34"/>
      <c r="F2" s="35"/>
      <c r="G2" s="35"/>
      <c r="H2" s="36" t="s">
        <v>0</v>
      </c>
    </row>
    <row r="3" spans="1:9" ht="120.75" customHeight="1" x14ac:dyDescent="0.25">
      <c r="A3" s="13" t="s">
        <v>1</v>
      </c>
      <c r="B3" s="13" t="s">
        <v>2</v>
      </c>
      <c r="C3" s="13" t="s">
        <v>88</v>
      </c>
      <c r="D3" s="13" t="s">
        <v>89</v>
      </c>
      <c r="E3" s="13" t="s">
        <v>3</v>
      </c>
      <c r="F3" s="13" t="s">
        <v>24</v>
      </c>
      <c r="G3" s="13" t="s">
        <v>25</v>
      </c>
      <c r="H3" s="64" t="s">
        <v>21</v>
      </c>
    </row>
    <row r="4" spans="1:9" ht="45.75" customHeight="1" x14ac:dyDescent="0.25">
      <c r="A4" s="14" t="s">
        <v>20</v>
      </c>
      <c r="B4" s="15" t="s">
        <v>4</v>
      </c>
      <c r="C4" s="16">
        <f>C5+C19</f>
        <v>116668155</v>
      </c>
      <c r="D4" s="16">
        <f>D5+D19</f>
        <v>117826607.81999999</v>
      </c>
      <c r="E4" s="16">
        <f>E5+E19</f>
        <v>115910823.50000001</v>
      </c>
      <c r="F4" s="42">
        <f>E4/D4*100</f>
        <v>98.374064775821552</v>
      </c>
      <c r="G4" s="42">
        <f>E4/C4*100</f>
        <v>99.350866995368207</v>
      </c>
      <c r="H4" s="47" t="s">
        <v>93</v>
      </c>
    </row>
    <row r="5" spans="1:9" ht="32.25" customHeight="1" x14ac:dyDescent="0.25">
      <c r="A5" s="56" t="s">
        <v>22</v>
      </c>
      <c r="B5" s="57"/>
      <c r="C5" s="16">
        <f>C6+C8+C10+C13+C17+C18</f>
        <v>103426273</v>
      </c>
      <c r="D5" s="16">
        <f>D6+D8+D10+D13+D17+D18</f>
        <v>108999404</v>
      </c>
      <c r="E5" s="16">
        <f>E6+E8+E10+E13+E17+E18</f>
        <v>106958164.24000001</v>
      </c>
      <c r="F5" s="42">
        <f>E5/D5*100</f>
        <v>98.127292732719908</v>
      </c>
      <c r="G5" s="42">
        <f>E5/C5*100</f>
        <v>103.41488785929664</v>
      </c>
      <c r="H5" s="48"/>
    </row>
    <row r="6" spans="1:9" ht="36.75" customHeight="1" x14ac:dyDescent="0.25">
      <c r="A6" s="14" t="s">
        <v>48</v>
      </c>
      <c r="B6" s="15" t="s">
        <v>5</v>
      </c>
      <c r="C6" s="16">
        <f>C7</f>
        <v>68766000</v>
      </c>
      <c r="D6" s="16">
        <f>D7</f>
        <v>67934129</v>
      </c>
      <c r="E6" s="37">
        <f>E7</f>
        <v>66764784.509999998</v>
      </c>
      <c r="F6" s="42">
        <f t="shared" ref="F6:F18" si="0">E6/D6*100</f>
        <v>98.278708349966479</v>
      </c>
      <c r="G6" s="42">
        <f t="shared" ref="G6:G19" si="1">E6/C6*100</f>
        <v>97.089818384085163</v>
      </c>
      <c r="H6" s="48"/>
    </row>
    <row r="7" spans="1:9" ht="67.5" customHeight="1" x14ac:dyDescent="0.25">
      <c r="A7" s="17" t="s">
        <v>49</v>
      </c>
      <c r="B7" s="18" t="s">
        <v>31</v>
      </c>
      <c r="C7" s="19">
        <v>68766000</v>
      </c>
      <c r="D7" s="19">
        <v>67934129</v>
      </c>
      <c r="E7" s="38">
        <v>66764784.509999998</v>
      </c>
      <c r="F7" s="43">
        <f t="shared" si="0"/>
        <v>98.278708349966479</v>
      </c>
      <c r="G7" s="43">
        <f t="shared" si="1"/>
        <v>97.089818384085163</v>
      </c>
      <c r="H7" s="47" t="s">
        <v>94</v>
      </c>
      <c r="I7" s="3"/>
    </row>
    <row r="8" spans="1:9" s="2" customFormat="1" ht="63" x14ac:dyDescent="0.25">
      <c r="A8" s="14" t="s">
        <v>50</v>
      </c>
      <c r="B8" s="15" t="s">
        <v>6</v>
      </c>
      <c r="C8" s="16">
        <f>C9</f>
        <v>2828000</v>
      </c>
      <c r="D8" s="16">
        <f>D9</f>
        <v>2828000</v>
      </c>
      <c r="E8" s="16">
        <f>E9</f>
        <v>2525406.61</v>
      </c>
      <c r="F8" s="42">
        <f t="shared" si="0"/>
        <v>89.300092291371996</v>
      </c>
      <c r="G8" s="42">
        <f t="shared" si="1"/>
        <v>89.300092291371996</v>
      </c>
      <c r="H8" s="49"/>
    </row>
    <row r="9" spans="1:9" ht="47.25" x14ac:dyDescent="0.25">
      <c r="A9" s="20" t="s">
        <v>51</v>
      </c>
      <c r="B9" s="18" t="s">
        <v>7</v>
      </c>
      <c r="C9" s="19">
        <v>2828000</v>
      </c>
      <c r="D9" s="19">
        <v>2828000</v>
      </c>
      <c r="E9" s="19">
        <v>2525406.61</v>
      </c>
      <c r="F9" s="43">
        <f t="shared" si="0"/>
        <v>89.300092291371996</v>
      </c>
      <c r="G9" s="43">
        <f t="shared" si="1"/>
        <v>89.300092291371996</v>
      </c>
      <c r="H9" s="49" t="s">
        <v>103</v>
      </c>
    </row>
    <row r="10" spans="1:9" s="2" customFormat="1" ht="32.25" customHeight="1" x14ac:dyDescent="0.25">
      <c r="A10" s="14" t="s">
        <v>52</v>
      </c>
      <c r="B10" s="15" t="s">
        <v>32</v>
      </c>
      <c r="C10" s="16">
        <f>C11+C12</f>
        <v>3145000</v>
      </c>
      <c r="D10" s="16">
        <f>D11+D12</f>
        <v>3412000</v>
      </c>
      <c r="E10" s="16">
        <f>E11+E12</f>
        <v>3404552.4</v>
      </c>
      <c r="F10" s="42">
        <f t="shared" si="0"/>
        <v>99.78172332942556</v>
      </c>
      <c r="G10" s="42">
        <f t="shared" si="1"/>
        <v>108.25285850556439</v>
      </c>
      <c r="H10" s="53"/>
    </row>
    <row r="11" spans="1:9" ht="60.75" customHeight="1" x14ac:dyDescent="0.25">
      <c r="A11" s="17" t="s">
        <v>53</v>
      </c>
      <c r="B11" s="18" t="s">
        <v>33</v>
      </c>
      <c r="C11" s="19">
        <v>2792000</v>
      </c>
      <c r="D11" s="19">
        <v>3059000</v>
      </c>
      <c r="E11" s="19">
        <v>3120323.27</v>
      </c>
      <c r="F11" s="43">
        <f t="shared" si="0"/>
        <v>102.00468355671788</v>
      </c>
      <c r="G11" s="43">
        <f t="shared" si="1"/>
        <v>111.75942944126074</v>
      </c>
      <c r="H11" s="50" t="s">
        <v>83</v>
      </c>
    </row>
    <row r="12" spans="1:9" ht="80.25" customHeight="1" x14ac:dyDescent="0.25">
      <c r="A12" s="17" t="s">
        <v>54</v>
      </c>
      <c r="B12" s="18" t="s">
        <v>34</v>
      </c>
      <c r="C12" s="19">
        <v>353000</v>
      </c>
      <c r="D12" s="19">
        <v>353000</v>
      </c>
      <c r="E12" s="19">
        <v>284229.13</v>
      </c>
      <c r="F12" s="43">
        <f t="shared" si="0"/>
        <v>80.518167138810199</v>
      </c>
      <c r="G12" s="43">
        <f t="shared" si="1"/>
        <v>80.518167138810199</v>
      </c>
      <c r="H12" s="50" t="s">
        <v>96</v>
      </c>
    </row>
    <row r="13" spans="1:9" s="2" customFormat="1" ht="24.75" customHeight="1" x14ac:dyDescent="0.25">
      <c r="A13" s="21" t="s">
        <v>55</v>
      </c>
      <c r="B13" s="15" t="s">
        <v>8</v>
      </c>
      <c r="C13" s="16">
        <f>C14+C15+C16</f>
        <v>27190273</v>
      </c>
      <c r="D13" s="16">
        <f>D14+D15+D16</f>
        <v>33328275</v>
      </c>
      <c r="E13" s="16">
        <f>E14+E15+E16</f>
        <v>32787674.640000001</v>
      </c>
      <c r="F13" s="42">
        <f t="shared" si="0"/>
        <v>98.377952774333508</v>
      </c>
      <c r="G13" s="42">
        <f t="shared" si="1"/>
        <v>120.58604428135018</v>
      </c>
      <c r="H13" s="51"/>
    </row>
    <row r="14" spans="1:9" ht="70.5" customHeight="1" x14ac:dyDescent="0.25">
      <c r="A14" s="22" t="s">
        <v>56</v>
      </c>
      <c r="B14" s="18" t="s">
        <v>35</v>
      </c>
      <c r="C14" s="19">
        <v>7142000</v>
      </c>
      <c r="D14" s="19">
        <v>7142000</v>
      </c>
      <c r="E14" s="19">
        <v>6808802.8899999997</v>
      </c>
      <c r="F14" s="43">
        <f t="shared" si="0"/>
        <v>95.334680621674593</v>
      </c>
      <c r="G14" s="43">
        <f t="shared" si="1"/>
        <v>95.334680621674593</v>
      </c>
      <c r="H14" s="50" t="s">
        <v>95</v>
      </c>
      <c r="I14" s="1">
        <v>0</v>
      </c>
    </row>
    <row r="15" spans="1:9" ht="54" customHeight="1" x14ac:dyDescent="0.25">
      <c r="A15" s="17" t="s">
        <v>57</v>
      </c>
      <c r="B15" s="18" t="s">
        <v>36</v>
      </c>
      <c r="C15" s="19">
        <v>16501473</v>
      </c>
      <c r="D15" s="19">
        <v>22639475</v>
      </c>
      <c r="E15" s="19">
        <v>22654375.829999998</v>
      </c>
      <c r="F15" s="43">
        <f t="shared" si="0"/>
        <v>100.06581791318041</v>
      </c>
      <c r="G15" s="43">
        <f t="shared" si="1"/>
        <v>137.28699147039782</v>
      </c>
      <c r="H15" s="50" t="s">
        <v>97</v>
      </c>
    </row>
    <row r="16" spans="1:9" ht="60.75" customHeight="1" x14ac:dyDescent="0.25">
      <c r="A16" s="17" t="s">
        <v>58</v>
      </c>
      <c r="B16" s="18" t="s">
        <v>37</v>
      </c>
      <c r="C16" s="19">
        <v>3546800</v>
      </c>
      <c r="D16" s="19">
        <v>3546800</v>
      </c>
      <c r="E16" s="19">
        <v>3324495.92</v>
      </c>
      <c r="F16" s="43">
        <f t="shared" si="0"/>
        <v>93.732263448742529</v>
      </c>
      <c r="G16" s="43">
        <f t="shared" si="1"/>
        <v>93.732263448742529</v>
      </c>
      <c r="H16" s="50" t="s">
        <v>84</v>
      </c>
    </row>
    <row r="17" spans="1:8" ht="67.5" customHeight="1" x14ac:dyDescent="0.25">
      <c r="A17" s="14" t="s">
        <v>59</v>
      </c>
      <c r="B17" s="15" t="s">
        <v>9</v>
      </c>
      <c r="C17" s="16">
        <v>1497000</v>
      </c>
      <c r="D17" s="16">
        <v>1497000</v>
      </c>
      <c r="E17" s="16">
        <v>1475746.08</v>
      </c>
      <c r="F17" s="43">
        <f t="shared" si="0"/>
        <v>98.580232464929864</v>
      </c>
      <c r="G17" s="43">
        <f t="shared" si="1"/>
        <v>98.580232464929864</v>
      </c>
      <c r="H17" s="50" t="s">
        <v>85</v>
      </c>
    </row>
    <row r="18" spans="1:8" ht="47.25" x14ac:dyDescent="0.25">
      <c r="A18" s="14" t="s">
        <v>60</v>
      </c>
      <c r="B18" s="15" t="s">
        <v>38</v>
      </c>
      <c r="C18" s="16">
        <v>0</v>
      </c>
      <c r="D18" s="16">
        <v>0</v>
      </c>
      <c r="E18" s="16">
        <v>0</v>
      </c>
      <c r="F18" s="43" t="e">
        <f t="shared" si="0"/>
        <v>#DIV/0!</v>
      </c>
      <c r="G18" s="43">
        <v>0</v>
      </c>
      <c r="H18" s="50"/>
    </row>
    <row r="19" spans="1:8" ht="24.75" customHeight="1" x14ac:dyDescent="0.25">
      <c r="A19" s="58" t="s">
        <v>23</v>
      </c>
      <c r="B19" s="59"/>
      <c r="C19" s="16">
        <f>C20+C21+C22+C23+C24+C26+C28+C31+C32</f>
        <v>13241882</v>
      </c>
      <c r="D19" s="16">
        <f>D20+D21+D22+D23+D24+D26+D28+D31+D32</f>
        <v>8827203.8200000003</v>
      </c>
      <c r="E19" s="16">
        <f>E20+E21+E22+E23+E24+E26+E28+E31+E32</f>
        <v>8952659.2599999998</v>
      </c>
      <c r="F19" s="42">
        <f t="shared" ref="F19:F27" si="2">E19/D19*100</f>
        <v>101.4212364703277</v>
      </c>
      <c r="G19" s="42">
        <f t="shared" si="1"/>
        <v>67.608662122196833</v>
      </c>
      <c r="H19" s="51"/>
    </row>
    <row r="20" spans="1:8" ht="110.25" x14ac:dyDescent="0.25">
      <c r="A20" s="17" t="s">
        <v>61</v>
      </c>
      <c r="B20" s="18" t="s">
        <v>10</v>
      </c>
      <c r="C20" s="19">
        <v>2720</v>
      </c>
      <c r="D20" s="19">
        <v>2775</v>
      </c>
      <c r="E20" s="19">
        <v>2775</v>
      </c>
      <c r="F20" s="43">
        <f t="shared" si="2"/>
        <v>100</v>
      </c>
      <c r="G20" s="43">
        <f t="shared" ref="G20:G27" si="3">E20/C20*100</f>
        <v>102.02205882352942</v>
      </c>
      <c r="H20" s="50" t="s">
        <v>90</v>
      </c>
    </row>
    <row r="21" spans="1:8" ht="141.75" x14ac:dyDescent="0.25">
      <c r="A21" s="17" t="s">
        <v>62</v>
      </c>
      <c r="B21" s="18" t="s">
        <v>39</v>
      </c>
      <c r="C21" s="19">
        <v>3358651</v>
      </c>
      <c r="D21" s="19">
        <f>5037471.68+37.38</f>
        <v>5037509.0599999996</v>
      </c>
      <c r="E21" s="19">
        <f>5120401.21+37.38</f>
        <v>5120438.59</v>
      </c>
      <c r="F21" s="43">
        <f t="shared" si="2"/>
        <v>101.64624081092968</v>
      </c>
      <c r="G21" s="43">
        <f t="shared" si="3"/>
        <v>152.45521460848417</v>
      </c>
      <c r="H21" s="50" t="s">
        <v>98</v>
      </c>
    </row>
    <row r="22" spans="1:8" ht="59.25" customHeight="1" x14ac:dyDescent="0.25">
      <c r="A22" s="17" t="s">
        <v>46</v>
      </c>
      <c r="B22" s="18" t="s">
        <v>47</v>
      </c>
      <c r="C22" s="19">
        <v>3000</v>
      </c>
      <c r="D22" s="19">
        <v>3000</v>
      </c>
      <c r="E22" s="19">
        <v>2832.03</v>
      </c>
      <c r="F22" s="43">
        <v>0</v>
      </c>
      <c r="G22" s="43">
        <f t="shared" ref="G22" si="4">E22/C22*100</f>
        <v>94.400999999999996</v>
      </c>
      <c r="H22" s="50" t="s">
        <v>77</v>
      </c>
    </row>
    <row r="23" spans="1:8" ht="126" x14ac:dyDescent="0.25">
      <c r="A23" s="17" t="s">
        <v>63</v>
      </c>
      <c r="B23" s="18" t="s">
        <v>11</v>
      </c>
      <c r="C23" s="19">
        <v>19039</v>
      </c>
      <c r="D23" s="19">
        <v>296800</v>
      </c>
      <c r="E23" s="19">
        <v>282751.31</v>
      </c>
      <c r="F23" s="43">
        <f t="shared" si="2"/>
        <v>95.266613881401625</v>
      </c>
      <c r="G23" s="43">
        <f t="shared" si="3"/>
        <v>1485.116392667682</v>
      </c>
      <c r="H23" s="50" t="s">
        <v>99</v>
      </c>
    </row>
    <row r="24" spans="1:8" ht="36" customHeight="1" x14ac:dyDescent="0.25">
      <c r="A24" s="14" t="s">
        <v>64</v>
      </c>
      <c r="B24" s="15" t="s">
        <v>12</v>
      </c>
      <c r="C24" s="16">
        <f>C25</f>
        <v>128000</v>
      </c>
      <c r="D24" s="16">
        <f>D25</f>
        <v>54151.76</v>
      </c>
      <c r="E24" s="16">
        <f>E25</f>
        <v>54151.44</v>
      </c>
      <c r="F24" s="42">
        <f t="shared" si="2"/>
        <v>99.999409068144786</v>
      </c>
      <c r="G24" s="42">
        <f t="shared" si="3"/>
        <v>42.305812500000002</v>
      </c>
      <c r="H24" s="52"/>
    </row>
    <row r="25" spans="1:8" s="2" customFormat="1" ht="90" customHeight="1" x14ac:dyDescent="0.25">
      <c r="A25" s="17" t="s">
        <v>65</v>
      </c>
      <c r="B25" s="18" t="s">
        <v>13</v>
      </c>
      <c r="C25" s="19">
        <v>128000</v>
      </c>
      <c r="D25" s="19">
        <v>54151.76</v>
      </c>
      <c r="E25" s="19">
        <v>54151.44</v>
      </c>
      <c r="F25" s="43">
        <f t="shared" si="2"/>
        <v>99.999409068144786</v>
      </c>
      <c r="G25" s="43">
        <f t="shared" si="3"/>
        <v>42.305812500000002</v>
      </c>
      <c r="H25" s="50" t="s">
        <v>100</v>
      </c>
    </row>
    <row r="26" spans="1:8" s="2" customFormat="1" ht="47.25" x14ac:dyDescent="0.25">
      <c r="A26" s="14" t="s">
        <v>66</v>
      </c>
      <c r="B26" s="15" t="s">
        <v>14</v>
      </c>
      <c r="C26" s="16">
        <f>C27</f>
        <v>12637</v>
      </c>
      <c r="D26" s="16">
        <f>D27</f>
        <v>1638545</v>
      </c>
      <c r="E26" s="16">
        <f>E27</f>
        <v>1649743.06</v>
      </c>
      <c r="F26" s="42">
        <f t="shared" si="2"/>
        <v>100.68341485891447</v>
      </c>
      <c r="G26" s="42">
        <f t="shared" si="3"/>
        <v>13054.863179552109</v>
      </c>
      <c r="H26" s="53"/>
    </row>
    <row r="27" spans="1:8" ht="39" customHeight="1" x14ac:dyDescent="0.25">
      <c r="A27" s="17" t="s">
        <v>67</v>
      </c>
      <c r="B27" s="18" t="s">
        <v>15</v>
      </c>
      <c r="C27" s="19">
        <v>12637</v>
      </c>
      <c r="D27" s="19">
        <v>1638545</v>
      </c>
      <c r="E27" s="19">
        <v>1649743.06</v>
      </c>
      <c r="F27" s="43">
        <f t="shared" si="2"/>
        <v>100.68341485891447</v>
      </c>
      <c r="G27" s="43">
        <f t="shared" si="3"/>
        <v>13054.863179552109</v>
      </c>
      <c r="H27" s="50" t="s">
        <v>86</v>
      </c>
    </row>
    <row r="28" spans="1:8" s="2" customFormat="1" ht="47.25" x14ac:dyDescent="0.25">
      <c r="A28" s="23" t="s">
        <v>68</v>
      </c>
      <c r="B28" s="15" t="s">
        <v>16</v>
      </c>
      <c r="C28" s="16">
        <f>C29+C30</f>
        <v>8968019</v>
      </c>
      <c r="D28" s="16">
        <f>D29+D30</f>
        <v>1566183</v>
      </c>
      <c r="E28" s="16">
        <f>E29+E30</f>
        <v>1590199.52</v>
      </c>
      <c r="F28" s="42">
        <f t="shared" ref="F28:F41" si="5">E28/D28*100</f>
        <v>101.53344277137475</v>
      </c>
      <c r="G28" s="42">
        <f t="shared" ref="G28:G41" si="6">E28/C28*100</f>
        <v>17.731892851698909</v>
      </c>
      <c r="H28" s="53"/>
    </row>
    <row r="29" spans="1:8" ht="126" x14ac:dyDescent="0.25">
      <c r="A29" s="24" t="s">
        <v>69</v>
      </c>
      <c r="B29" s="18" t="s">
        <v>17</v>
      </c>
      <c r="C29" s="19">
        <v>8818019</v>
      </c>
      <c r="D29" s="19">
        <v>1003854</v>
      </c>
      <c r="E29" s="19">
        <v>1022785.57</v>
      </c>
      <c r="F29" s="43">
        <f t="shared" si="5"/>
        <v>101.88588878462406</v>
      </c>
      <c r="G29" s="43">
        <f t="shared" si="6"/>
        <v>11.598813406956824</v>
      </c>
      <c r="H29" s="50" t="s">
        <v>101</v>
      </c>
    </row>
    <row r="30" spans="1:8" ht="47.25" x14ac:dyDescent="0.25">
      <c r="A30" s="17" t="s">
        <v>70</v>
      </c>
      <c r="B30" s="18" t="s">
        <v>18</v>
      </c>
      <c r="C30" s="19">
        <v>150000</v>
      </c>
      <c r="D30" s="19">
        <f>522963+39366</f>
        <v>562329</v>
      </c>
      <c r="E30" s="19">
        <f>528047.55+39366.4</f>
        <v>567413.95000000007</v>
      </c>
      <c r="F30" s="43">
        <f t="shared" si="5"/>
        <v>100.90426600797755</v>
      </c>
      <c r="G30" s="43">
        <f t="shared" si="6"/>
        <v>378.2759666666667</v>
      </c>
      <c r="H30" s="54" t="s">
        <v>102</v>
      </c>
    </row>
    <row r="31" spans="1:8" s="6" customFormat="1" ht="50.25" customHeight="1" x14ac:dyDescent="0.25">
      <c r="A31" s="14" t="s">
        <v>71</v>
      </c>
      <c r="B31" s="15" t="s">
        <v>19</v>
      </c>
      <c r="C31" s="16">
        <v>150000</v>
      </c>
      <c r="D31" s="16">
        <v>228240</v>
      </c>
      <c r="E31" s="16">
        <v>249768.31</v>
      </c>
      <c r="F31" s="42">
        <f t="shared" si="5"/>
        <v>109.43231247809324</v>
      </c>
      <c r="G31" s="42">
        <f t="shared" si="6"/>
        <v>166.51220666666666</v>
      </c>
      <c r="H31" s="54" t="s">
        <v>78</v>
      </c>
    </row>
    <row r="32" spans="1:8" s="6" customFormat="1" ht="54" customHeight="1" x14ac:dyDescent="0.25">
      <c r="A32" s="25" t="s">
        <v>29</v>
      </c>
      <c r="B32" s="26" t="s">
        <v>30</v>
      </c>
      <c r="C32" s="27">
        <v>599816</v>
      </c>
      <c r="D32" s="27">
        <v>0</v>
      </c>
      <c r="E32" s="30">
        <v>0</v>
      </c>
      <c r="F32" s="44" t="e">
        <f t="shared" ref="F32" si="7">E32/D32*100</f>
        <v>#DIV/0!</v>
      </c>
      <c r="G32" s="45">
        <f t="shared" ref="G32" si="8">E32/C32*100</f>
        <v>0</v>
      </c>
      <c r="H32" s="54"/>
    </row>
    <row r="33" spans="1:8" s="2" customFormat="1" ht="39.75" customHeight="1" x14ac:dyDescent="0.25">
      <c r="A33" s="28" t="s">
        <v>72</v>
      </c>
      <c r="B33" s="29" t="s">
        <v>40</v>
      </c>
      <c r="C33" s="30">
        <f>C34+C39+C40</f>
        <v>198488802.09</v>
      </c>
      <c r="D33" s="30">
        <f>D34+D39+D40</f>
        <v>215984010.86999997</v>
      </c>
      <c r="E33" s="30">
        <f>E34+E39+E40</f>
        <v>207045358.89999998</v>
      </c>
      <c r="F33" s="44">
        <f t="shared" si="5"/>
        <v>95.861428846517654</v>
      </c>
      <c r="G33" s="45">
        <f t="shared" si="6"/>
        <v>104.31085115125045</v>
      </c>
      <c r="H33" s="62"/>
    </row>
    <row r="34" spans="1:8" s="2" customFormat="1" ht="82.5" customHeight="1" x14ac:dyDescent="0.25">
      <c r="A34" s="28" t="s">
        <v>26</v>
      </c>
      <c r="B34" s="29" t="s">
        <v>41</v>
      </c>
      <c r="C34" s="27">
        <v>198488802.09</v>
      </c>
      <c r="D34" s="27">
        <v>218425257.97999999</v>
      </c>
      <c r="E34" s="30">
        <v>209452106.00999999</v>
      </c>
      <c r="F34" s="44">
        <f t="shared" si="5"/>
        <v>95.891889036559306</v>
      </c>
      <c r="G34" s="45">
        <f t="shared" si="6"/>
        <v>105.52338661151724</v>
      </c>
      <c r="H34" s="61"/>
    </row>
    <row r="35" spans="1:8" s="2" customFormat="1" ht="31.5" x14ac:dyDescent="0.25">
      <c r="A35" s="14" t="s">
        <v>79</v>
      </c>
      <c r="B35" s="26" t="s">
        <v>42</v>
      </c>
      <c r="C35" s="27">
        <v>31374000</v>
      </c>
      <c r="D35" s="27">
        <v>30803060</v>
      </c>
      <c r="E35" s="30">
        <v>30803060</v>
      </c>
      <c r="F35" s="44">
        <f t="shared" si="5"/>
        <v>100</v>
      </c>
      <c r="G35" s="45">
        <f t="shared" si="6"/>
        <v>98.18021291515268</v>
      </c>
      <c r="H35" s="61" t="s">
        <v>105</v>
      </c>
    </row>
    <row r="36" spans="1:8" s="2" customFormat="1" ht="64.5" customHeight="1" x14ac:dyDescent="0.25">
      <c r="A36" s="14" t="s">
        <v>80</v>
      </c>
      <c r="B36" s="26" t="s">
        <v>27</v>
      </c>
      <c r="C36" s="27">
        <v>31862670.75</v>
      </c>
      <c r="D36" s="27">
        <v>44772880.380000003</v>
      </c>
      <c r="E36" s="30">
        <v>43285063.759999998</v>
      </c>
      <c r="F36" s="44">
        <f t="shared" si="5"/>
        <v>96.67696916666408</v>
      </c>
      <c r="G36" s="45">
        <f t="shared" si="6"/>
        <v>135.84882478817315</v>
      </c>
      <c r="H36" s="61" t="s">
        <v>104</v>
      </c>
    </row>
    <row r="37" spans="1:8" s="2" customFormat="1" ht="49.5" customHeight="1" x14ac:dyDescent="0.25">
      <c r="A37" s="28" t="s">
        <v>81</v>
      </c>
      <c r="B37" s="29" t="s">
        <v>43</v>
      </c>
      <c r="C37" s="27">
        <v>135252131.34</v>
      </c>
      <c r="D37" s="27">
        <v>135368197.59999999</v>
      </c>
      <c r="E37" s="30">
        <v>127633605.38</v>
      </c>
      <c r="F37" s="44">
        <f t="shared" si="5"/>
        <v>94.286256035664323</v>
      </c>
      <c r="G37" s="45">
        <f t="shared" si="6"/>
        <v>94.367167537753332</v>
      </c>
      <c r="H37" s="61" t="s">
        <v>74</v>
      </c>
    </row>
    <row r="38" spans="1:8" s="2" customFormat="1" ht="56.25" customHeight="1" x14ac:dyDescent="0.25">
      <c r="A38" s="14" t="s">
        <v>82</v>
      </c>
      <c r="B38" s="26" t="s">
        <v>44</v>
      </c>
      <c r="C38" s="32">
        <v>0</v>
      </c>
      <c r="D38" s="32">
        <v>7481120</v>
      </c>
      <c r="E38" s="41">
        <v>7730376.8700000001</v>
      </c>
      <c r="F38" s="44">
        <f t="shared" ref="F38:F39" si="9">E38/D38*100</f>
        <v>103.33181221528326</v>
      </c>
      <c r="G38" s="45">
        <v>0</v>
      </c>
      <c r="H38" s="61" t="s">
        <v>75</v>
      </c>
    </row>
    <row r="39" spans="1:8" s="2" customFormat="1" ht="45" customHeight="1" x14ac:dyDescent="0.25">
      <c r="A39" s="14" t="s">
        <v>91</v>
      </c>
      <c r="B39" s="40" t="s">
        <v>92</v>
      </c>
      <c r="C39" s="16">
        <v>0</v>
      </c>
      <c r="D39" s="16">
        <v>167348.89000000001</v>
      </c>
      <c r="E39" s="16">
        <v>167348.89000000001</v>
      </c>
      <c r="F39" s="46">
        <f t="shared" si="9"/>
        <v>100</v>
      </c>
      <c r="G39" s="45">
        <v>0</v>
      </c>
      <c r="H39" s="61" t="s">
        <v>106</v>
      </c>
    </row>
    <row r="40" spans="1:8" s="2" customFormat="1" ht="74.25" customHeight="1" x14ac:dyDescent="0.25">
      <c r="A40" s="31" t="s">
        <v>73</v>
      </c>
      <c r="B40" s="26" t="s">
        <v>45</v>
      </c>
      <c r="C40" s="32">
        <v>0</v>
      </c>
      <c r="D40" s="27">
        <v>-2608596</v>
      </c>
      <c r="E40" s="30">
        <v>-2574096</v>
      </c>
      <c r="F40" s="44">
        <f t="shared" si="5"/>
        <v>98.677449478570082</v>
      </c>
      <c r="G40" s="45">
        <v>0</v>
      </c>
      <c r="H40" s="61" t="s">
        <v>76</v>
      </c>
    </row>
    <row r="41" spans="1:8" s="2" customFormat="1" ht="32.25" customHeight="1" x14ac:dyDescent="0.25">
      <c r="A41" s="60" t="s">
        <v>28</v>
      </c>
      <c r="B41" s="60"/>
      <c r="C41" s="33">
        <f>C33+C4</f>
        <v>315156957.09000003</v>
      </c>
      <c r="D41" s="65">
        <f>D33+D4</f>
        <v>333810618.68999994</v>
      </c>
      <c r="E41" s="39">
        <f>E33+E4</f>
        <v>322956182.39999998</v>
      </c>
      <c r="F41" s="44">
        <f t="shared" si="5"/>
        <v>96.748325043524105</v>
      </c>
      <c r="G41" s="45">
        <f t="shared" si="6"/>
        <v>102.47471145235505</v>
      </c>
      <c r="H41" s="63"/>
    </row>
    <row r="42" spans="1:8" ht="30" customHeight="1" x14ac:dyDescent="0.25">
      <c r="C42" s="7"/>
    </row>
  </sheetData>
  <mergeCells count="4">
    <mergeCell ref="A1:H1"/>
    <mergeCell ref="A5:B5"/>
    <mergeCell ref="A19:B19"/>
    <mergeCell ref="A41:B41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2017-05-23T07:34:10Z</cp:lastPrinted>
  <dcterms:created xsi:type="dcterms:W3CDTF">2017-03-31T09:50:19Z</dcterms:created>
  <dcterms:modified xsi:type="dcterms:W3CDTF">2021-03-04T07:20:43Z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