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сходы" sheetId="1" r:id="rId1"/>
  </sheets>
  <definedNames>
    <definedName name="_xlnm._FilterDatabase" localSheetId="0" hidden="1">Расходы!$A$12:$N$23</definedName>
    <definedName name="range">#REF!</definedName>
    <definedName name="_xlnm.Print_Titles" localSheetId="0">Расходы!$11:$11</definedName>
    <definedName name="_xlnm.Print_Area" localSheetId="0">Расходы!$A$3:$L$465</definedName>
  </definedNames>
  <calcPr calcId="145621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2" i="1"/>
  <c r="L73" i="1"/>
  <c r="L74" i="1"/>
  <c r="L75" i="1"/>
  <c r="L76" i="1"/>
  <c r="L77" i="1"/>
  <c r="L78" i="1"/>
  <c r="L79" i="1"/>
  <c r="L80" i="1"/>
  <c r="L81" i="1"/>
  <c r="L84" i="1"/>
  <c r="L86" i="1"/>
  <c r="L87" i="1"/>
  <c r="L88" i="1"/>
  <c r="L89" i="1"/>
  <c r="L90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10" i="1"/>
  <c r="L111" i="1"/>
  <c r="L112" i="1"/>
  <c r="L113" i="1"/>
  <c r="L114" i="1"/>
  <c r="L117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9" i="1"/>
  <c r="L170" i="1"/>
  <c r="L171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3" i="1"/>
  <c r="L354" i="1"/>
  <c r="L355" i="1"/>
  <c r="L356" i="1"/>
  <c r="L357" i="1"/>
  <c r="L360" i="1"/>
  <c r="L361" i="1"/>
  <c r="L362" i="1"/>
  <c r="L365" i="1"/>
  <c r="L366" i="1"/>
  <c r="L367" i="1"/>
  <c r="L368" i="1"/>
  <c r="L369" i="1"/>
  <c r="L370" i="1"/>
  <c r="L371" i="1"/>
  <c r="L373" i="1"/>
  <c r="L374" i="1"/>
  <c r="L375" i="1"/>
  <c r="L377" i="1"/>
  <c r="L378" i="1"/>
  <c r="L380" i="1"/>
  <c r="L382" i="1"/>
  <c r="L383" i="1"/>
  <c r="L385" i="1"/>
  <c r="L388" i="1"/>
  <c r="L389" i="1"/>
  <c r="L390" i="1"/>
  <c r="L391" i="1"/>
  <c r="L392" i="1"/>
  <c r="L393" i="1"/>
  <c r="L396" i="1"/>
  <c r="L397" i="1"/>
  <c r="L398" i="1"/>
  <c r="L399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J233" i="1"/>
  <c r="K126" i="1"/>
  <c r="K119" i="1"/>
  <c r="J126" i="1"/>
  <c r="J119" i="1"/>
  <c r="K36" i="1"/>
  <c r="J36" i="1"/>
  <c r="K15" i="1"/>
  <c r="J15" i="1"/>
  <c r="K29" i="1"/>
  <c r="J29" i="1"/>
  <c r="K30" i="1"/>
  <c r="J30" i="1"/>
  <c r="K190" i="1"/>
  <c r="J190" i="1"/>
  <c r="K194" i="1"/>
  <c r="K195" i="1"/>
  <c r="J194" i="1"/>
  <c r="J195" i="1"/>
  <c r="K409" i="1"/>
  <c r="J409" i="1"/>
  <c r="K420" i="1"/>
  <c r="J420" i="1"/>
  <c r="K421" i="1"/>
  <c r="J421" i="1"/>
  <c r="K344" i="1"/>
  <c r="J344" i="1"/>
  <c r="K345" i="1"/>
  <c r="J345" i="1"/>
  <c r="K241" i="1"/>
  <c r="J241" i="1"/>
  <c r="K242" i="1"/>
  <c r="J242" i="1"/>
  <c r="K228" i="1"/>
  <c r="J228" i="1"/>
  <c r="K229" i="1"/>
  <c r="J229" i="1"/>
  <c r="K129" i="1" l="1"/>
  <c r="J129" i="1"/>
  <c r="K127" i="1"/>
  <c r="J127" i="1"/>
  <c r="K54" i="1"/>
  <c r="K55" i="1"/>
  <c r="J54" i="1"/>
  <c r="J55" i="1"/>
  <c r="K463" i="1"/>
  <c r="K462" i="1" s="1"/>
  <c r="J463" i="1"/>
  <c r="J462" i="1"/>
  <c r="K460" i="1"/>
  <c r="J460" i="1"/>
  <c r="K458" i="1"/>
  <c r="J458" i="1"/>
  <c r="J457" i="1" s="1"/>
  <c r="J456" i="1" s="1"/>
  <c r="J455" i="1" s="1"/>
  <c r="J454" i="1" s="1"/>
  <c r="K452" i="1"/>
  <c r="J452" i="1"/>
  <c r="K451" i="1"/>
  <c r="J451" i="1"/>
  <c r="K449" i="1"/>
  <c r="J449" i="1"/>
  <c r="K447" i="1"/>
  <c r="J447" i="1"/>
  <c r="J446" i="1" s="1"/>
  <c r="J445" i="1" s="1"/>
  <c r="K443" i="1"/>
  <c r="K442" i="1" s="1"/>
  <c r="K441" i="1" s="1"/>
  <c r="J443" i="1"/>
  <c r="J442" i="1"/>
  <c r="J441" i="1" s="1"/>
  <c r="J440" i="1" s="1"/>
  <c r="J439" i="1" s="1"/>
  <c r="K437" i="1"/>
  <c r="K436" i="1" s="1"/>
  <c r="J437" i="1"/>
  <c r="J436" i="1" s="1"/>
  <c r="K434" i="1"/>
  <c r="K433" i="1" s="1"/>
  <c r="J434" i="1"/>
  <c r="J433" i="1" s="1"/>
  <c r="K431" i="1"/>
  <c r="K430" i="1" s="1"/>
  <c r="J431" i="1"/>
  <c r="J430" i="1" s="1"/>
  <c r="K428" i="1"/>
  <c r="J428" i="1"/>
  <c r="K426" i="1"/>
  <c r="K425" i="1" s="1"/>
  <c r="J426" i="1"/>
  <c r="J425" i="1"/>
  <c r="K418" i="1"/>
  <c r="J418" i="1"/>
  <c r="K416" i="1"/>
  <c r="J416" i="1"/>
  <c r="K414" i="1"/>
  <c r="K413" i="1" s="1"/>
  <c r="J414" i="1"/>
  <c r="J413" i="1"/>
  <c r="K411" i="1"/>
  <c r="K410" i="1" s="1"/>
  <c r="J411" i="1"/>
  <c r="J410" i="1" s="1"/>
  <c r="K407" i="1"/>
  <c r="K406" i="1" s="1"/>
  <c r="J407" i="1"/>
  <c r="J406" i="1" s="1"/>
  <c r="K404" i="1"/>
  <c r="K403" i="1" s="1"/>
  <c r="J404" i="1"/>
  <c r="J403" i="1" s="1"/>
  <c r="K401" i="1"/>
  <c r="J401" i="1"/>
  <c r="J400" i="1" s="1"/>
  <c r="K398" i="1"/>
  <c r="K397" i="1" s="1"/>
  <c r="J398" i="1"/>
  <c r="J397" i="1" s="1"/>
  <c r="K395" i="1"/>
  <c r="J395" i="1"/>
  <c r="J394" i="1" s="1"/>
  <c r="K392" i="1"/>
  <c r="K391" i="1" s="1"/>
  <c r="J392" i="1"/>
  <c r="J391" i="1" s="1"/>
  <c r="K389" i="1"/>
  <c r="K388" i="1" s="1"/>
  <c r="J389" i="1"/>
  <c r="J388" i="1" s="1"/>
  <c r="K384" i="1"/>
  <c r="J384" i="1"/>
  <c r="J381" i="1" s="1"/>
  <c r="K382" i="1"/>
  <c r="J382" i="1"/>
  <c r="K379" i="1"/>
  <c r="J379" i="1"/>
  <c r="K377" i="1"/>
  <c r="J377" i="1"/>
  <c r="K374" i="1"/>
  <c r="K373" i="1" s="1"/>
  <c r="J374" i="1"/>
  <c r="J373" i="1" s="1"/>
  <c r="K367" i="1"/>
  <c r="K366" i="1" s="1"/>
  <c r="J367" i="1"/>
  <c r="J366" i="1" s="1"/>
  <c r="K364" i="1"/>
  <c r="J364" i="1"/>
  <c r="J363" i="1" s="1"/>
  <c r="K361" i="1"/>
  <c r="K360" i="1" s="1"/>
  <c r="J361" i="1"/>
  <c r="J360" i="1" s="1"/>
  <c r="K356" i="1"/>
  <c r="K355" i="1" s="1"/>
  <c r="K354" i="1" s="1"/>
  <c r="K353" i="1" s="1"/>
  <c r="J356" i="1"/>
  <c r="J355" i="1" s="1"/>
  <c r="J354" i="1" s="1"/>
  <c r="J353" i="1" s="1"/>
  <c r="K350" i="1"/>
  <c r="K349" i="1" s="1"/>
  <c r="K348" i="1" s="1"/>
  <c r="K347" i="1" s="1"/>
  <c r="J350" i="1"/>
  <c r="J349" i="1" s="1"/>
  <c r="J348" i="1" s="1"/>
  <c r="J347" i="1" s="1"/>
  <c r="K342" i="1"/>
  <c r="K341" i="1" s="1"/>
  <c r="J342" i="1"/>
  <c r="J341" i="1" s="1"/>
  <c r="K339" i="1"/>
  <c r="K338" i="1" s="1"/>
  <c r="J339" i="1"/>
  <c r="J338" i="1" s="1"/>
  <c r="K336" i="1"/>
  <c r="K335" i="1" s="1"/>
  <c r="J336" i="1"/>
  <c r="J335" i="1" s="1"/>
  <c r="K333" i="1"/>
  <c r="K332" i="1" s="1"/>
  <c r="J333" i="1"/>
  <c r="J332" i="1" s="1"/>
  <c r="K330" i="1"/>
  <c r="J330" i="1"/>
  <c r="K328" i="1"/>
  <c r="J328" i="1"/>
  <c r="K326" i="1"/>
  <c r="K325" i="1" s="1"/>
  <c r="J326" i="1"/>
  <c r="J325" i="1" s="1"/>
  <c r="K323" i="1"/>
  <c r="K322" i="1" s="1"/>
  <c r="J323" i="1"/>
  <c r="J322" i="1" s="1"/>
  <c r="K319" i="1"/>
  <c r="K318" i="1" s="1"/>
  <c r="J319" i="1"/>
  <c r="J318" i="1" s="1"/>
  <c r="K316" i="1"/>
  <c r="J316" i="1"/>
  <c r="K314" i="1"/>
  <c r="K313" i="1" s="1"/>
  <c r="J314" i="1"/>
  <c r="J313" i="1" s="1"/>
  <c r="K311" i="1"/>
  <c r="K310" i="1" s="1"/>
  <c r="J311" i="1"/>
  <c r="J310" i="1" s="1"/>
  <c r="K307" i="1"/>
  <c r="K306" i="1" s="1"/>
  <c r="J307" i="1"/>
  <c r="J306" i="1" s="1"/>
  <c r="K304" i="1"/>
  <c r="K303" i="1" s="1"/>
  <c r="J304" i="1"/>
  <c r="J303" i="1" s="1"/>
  <c r="K301" i="1"/>
  <c r="K300" i="1" s="1"/>
  <c r="J301" i="1"/>
  <c r="J300" i="1" s="1"/>
  <c r="K298" i="1"/>
  <c r="K297" i="1" s="1"/>
  <c r="J298" i="1"/>
  <c r="J297" i="1" s="1"/>
  <c r="K295" i="1"/>
  <c r="K294" i="1" s="1"/>
  <c r="J295" i="1"/>
  <c r="J294" i="1" s="1"/>
  <c r="K292" i="1"/>
  <c r="K291" i="1" s="1"/>
  <c r="J292" i="1"/>
  <c r="J291" i="1" s="1"/>
  <c r="K289" i="1"/>
  <c r="K288" i="1" s="1"/>
  <c r="J289" i="1"/>
  <c r="J288" i="1" s="1"/>
  <c r="K286" i="1"/>
  <c r="K285" i="1" s="1"/>
  <c r="J286" i="1"/>
  <c r="J285" i="1" s="1"/>
  <c r="K283" i="1"/>
  <c r="J283" i="1"/>
  <c r="J282" i="1" s="1"/>
  <c r="K280" i="1"/>
  <c r="K279" i="1" s="1"/>
  <c r="J280" i="1"/>
  <c r="J279" i="1" s="1"/>
  <c r="K277" i="1"/>
  <c r="K276" i="1" s="1"/>
  <c r="J277" i="1"/>
  <c r="J276" i="1" s="1"/>
  <c r="K273" i="1"/>
  <c r="K272" i="1" s="1"/>
  <c r="J273" i="1"/>
  <c r="J272" i="1" s="1"/>
  <c r="K270" i="1"/>
  <c r="K269" i="1" s="1"/>
  <c r="J270" i="1"/>
  <c r="J269" i="1" s="1"/>
  <c r="K267" i="1"/>
  <c r="K266" i="1" s="1"/>
  <c r="J267" i="1"/>
  <c r="J266" i="1" s="1"/>
  <c r="K264" i="1"/>
  <c r="K263" i="1" s="1"/>
  <c r="J264" i="1"/>
  <c r="J263" i="1" s="1"/>
  <c r="K261" i="1"/>
  <c r="K260" i="1" s="1"/>
  <c r="J261" i="1"/>
  <c r="J260" i="1" s="1"/>
  <c r="K255" i="1"/>
  <c r="K254" i="1" s="1"/>
  <c r="K253" i="1" s="1"/>
  <c r="K252" i="1" s="1"/>
  <c r="J255" i="1"/>
  <c r="J254" i="1" s="1"/>
  <c r="J253" i="1" s="1"/>
  <c r="J252" i="1" s="1"/>
  <c r="K250" i="1"/>
  <c r="J250" i="1"/>
  <c r="J249" i="1" s="1"/>
  <c r="J248" i="1" s="1"/>
  <c r="K246" i="1"/>
  <c r="K245" i="1" s="1"/>
  <c r="K244" i="1" s="1"/>
  <c r="J246" i="1"/>
  <c r="J245" i="1" s="1"/>
  <c r="J244" i="1" s="1"/>
  <c r="K239" i="1"/>
  <c r="J239" i="1"/>
  <c r="K237" i="1"/>
  <c r="J237" i="1"/>
  <c r="K235" i="1"/>
  <c r="K234" i="1" s="1"/>
  <c r="K233" i="1" s="1"/>
  <c r="J235" i="1"/>
  <c r="J234" i="1"/>
  <c r="K226" i="1"/>
  <c r="K225" i="1" s="1"/>
  <c r="J226" i="1"/>
  <c r="J225" i="1" s="1"/>
  <c r="K223" i="1"/>
  <c r="J223" i="1"/>
  <c r="K221" i="1"/>
  <c r="J221" i="1"/>
  <c r="K220" i="1"/>
  <c r="J220" i="1"/>
  <c r="K218" i="1"/>
  <c r="K217" i="1" s="1"/>
  <c r="K211" i="1" s="1"/>
  <c r="J218" i="1"/>
  <c r="J217" i="1" s="1"/>
  <c r="J211" i="1" s="1"/>
  <c r="K215" i="1"/>
  <c r="J215" i="1"/>
  <c r="K213" i="1"/>
  <c r="K212" i="1" s="1"/>
  <c r="J213" i="1"/>
  <c r="J212" i="1" s="1"/>
  <c r="K209" i="1"/>
  <c r="K208" i="1" s="1"/>
  <c r="J209" i="1"/>
  <c r="J208" i="1" s="1"/>
  <c r="K206" i="1"/>
  <c r="K205" i="1" s="1"/>
  <c r="J206" i="1"/>
  <c r="J205" i="1" s="1"/>
  <c r="K203" i="1"/>
  <c r="K202" i="1" s="1"/>
  <c r="J203" i="1"/>
  <c r="J202" i="1" s="1"/>
  <c r="K199" i="1"/>
  <c r="J199" i="1"/>
  <c r="K198" i="1"/>
  <c r="J198" i="1"/>
  <c r="K192" i="1"/>
  <c r="K191" i="1" s="1"/>
  <c r="J192" i="1"/>
  <c r="J191" i="1" s="1"/>
  <c r="K188" i="1"/>
  <c r="K187" i="1" s="1"/>
  <c r="K186" i="1" s="1"/>
  <c r="J188" i="1"/>
  <c r="J187" i="1" s="1"/>
  <c r="J186" i="1" s="1"/>
  <c r="K183" i="1"/>
  <c r="K182" i="1" s="1"/>
  <c r="K181" i="1" s="1"/>
  <c r="K180" i="1" s="1"/>
  <c r="J183" i="1"/>
  <c r="J182" i="1" s="1"/>
  <c r="J181" i="1" s="1"/>
  <c r="J180" i="1" s="1"/>
  <c r="K178" i="1"/>
  <c r="K177" i="1" s="1"/>
  <c r="K176" i="1" s="1"/>
  <c r="K175" i="1" s="1"/>
  <c r="J178" i="1"/>
  <c r="J177" i="1" s="1"/>
  <c r="J176" i="1" s="1"/>
  <c r="J175" i="1" s="1"/>
  <c r="K173" i="1"/>
  <c r="J173" i="1"/>
  <c r="J172" i="1" s="1"/>
  <c r="K170" i="1"/>
  <c r="K169" i="1" s="1"/>
  <c r="J170" i="1"/>
  <c r="J169" i="1" s="1"/>
  <c r="K166" i="1"/>
  <c r="K165" i="1" s="1"/>
  <c r="J166" i="1"/>
  <c r="J165" i="1" s="1"/>
  <c r="K163" i="1"/>
  <c r="K162" i="1" s="1"/>
  <c r="J163" i="1"/>
  <c r="J162" i="1" s="1"/>
  <c r="K160" i="1"/>
  <c r="K159" i="1" s="1"/>
  <c r="J160" i="1"/>
  <c r="J159" i="1" s="1"/>
  <c r="K157" i="1"/>
  <c r="J157" i="1"/>
  <c r="K155" i="1"/>
  <c r="K154" i="1" s="1"/>
  <c r="J155" i="1"/>
  <c r="J154" i="1"/>
  <c r="K152" i="1"/>
  <c r="K151" i="1" s="1"/>
  <c r="J152" i="1"/>
  <c r="J151" i="1" s="1"/>
  <c r="K149" i="1"/>
  <c r="K148" i="1" s="1"/>
  <c r="J149" i="1"/>
  <c r="J148" i="1" s="1"/>
  <c r="K146" i="1"/>
  <c r="K145" i="1" s="1"/>
  <c r="J146" i="1"/>
  <c r="J145" i="1" s="1"/>
  <c r="K141" i="1"/>
  <c r="J142" i="1"/>
  <c r="J141" i="1" s="1"/>
  <c r="K139" i="1"/>
  <c r="K138" i="1" s="1"/>
  <c r="J139" i="1"/>
  <c r="J138" i="1" s="1"/>
  <c r="K136" i="1"/>
  <c r="K135" i="1" s="1"/>
  <c r="J136" i="1"/>
  <c r="J135" i="1" s="1"/>
  <c r="K133" i="1"/>
  <c r="K132" i="1" s="1"/>
  <c r="J133" i="1"/>
  <c r="J132" i="1" s="1"/>
  <c r="K124" i="1"/>
  <c r="K123" i="1" s="1"/>
  <c r="J124" i="1"/>
  <c r="J123" i="1" s="1"/>
  <c r="K121" i="1"/>
  <c r="K120" i="1" s="1"/>
  <c r="J121" i="1"/>
  <c r="J120" i="1" s="1"/>
  <c r="K116" i="1"/>
  <c r="J116" i="1"/>
  <c r="J115" i="1" s="1"/>
  <c r="J109" i="1" s="1"/>
  <c r="K113" i="1"/>
  <c r="J113" i="1"/>
  <c r="K111" i="1"/>
  <c r="K110" i="1" s="1"/>
  <c r="J111" i="1"/>
  <c r="J110" i="1" s="1"/>
  <c r="K107" i="1"/>
  <c r="K106" i="1" s="1"/>
  <c r="J107" i="1"/>
  <c r="J106" i="1" s="1"/>
  <c r="K104" i="1"/>
  <c r="K103" i="1" s="1"/>
  <c r="J104" i="1"/>
  <c r="J103" i="1" s="1"/>
  <c r="K101" i="1"/>
  <c r="K100" i="1" s="1"/>
  <c r="J101" i="1"/>
  <c r="J100" i="1" s="1"/>
  <c r="K98" i="1"/>
  <c r="K97" i="1" s="1"/>
  <c r="J98" i="1"/>
  <c r="J97" i="1" s="1"/>
  <c r="K94" i="1"/>
  <c r="K93" i="1" s="1"/>
  <c r="K92" i="1" s="1"/>
  <c r="J94" i="1"/>
  <c r="J93" i="1" s="1"/>
  <c r="J92" i="1" s="1"/>
  <c r="K89" i="1"/>
  <c r="K88" i="1" s="1"/>
  <c r="K87" i="1" s="1"/>
  <c r="J89" i="1"/>
  <c r="J88" i="1" s="1"/>
  <c r="J87" i="1" s="1"/>
  <c r="K85" i="1"/>
  <c r="J85" i="1"/>
  <c r="K83" i="1"/>
  <c r="J83" i="1"/>
  <c r="K80" i="1"/>
  <c r="K79" i="1" s="1"/>
  <c r="J80" i="1"/>
  <c r="J79" i="1" s="1"/>
  <c r="K77" i="1"/>
  <c r="J77" i="1"/>
  <c r="K75" i="1"/>
  <c r="J75" i="1"/>
  <c r="K73" i="1"/>
  <c r="K72" i="1" s="1"/>
  <c r="J73" i="1"/>
  <c r="J72" i="1" s="1"/>
  <c r="K68" i="1"/>
  <c r="J68" i="1"/>
  <c r="K66" i="1"/>
  <c r="K65" i="1" s="1"/>
  <c r="K64" i="1" s="1"/>
  <c r="K63" i="1" s="1"/>
  <c r="J66" i="1"/>
  <c r="J65" i="1" s="1"/>
  <c r="J64" i="1" s="1"/>
  <c r="J63" i="1" s="1"/>
  <c r="K61" i="1"/>
  <c r="K60" i="1" s="1"/>
  <c r="J61" i="1"/>
  <c r="J60" i="1" s="1"/>
  <c r="K58" i="1"/>
  <c r="K57" i="1" s="1"/>
  <c r="J58" i="1"/>
  <c r="J57" i="1" s="1"/>
  <c r="K52" i="1"/>
  <c r="K51" i="1" s="1"/>
  <c r="J52" i="1"/>
  <c r="J51" i="1" s="1"/>
  <c r="K46" i="1"/>
  <c r="K45" i="1" s="1"/>
  <c r="J46" i="1"/>
  <c r="J45" i="1" s="1"/>
  <c r="K43" i="1"/>
  <c r="J43" i="1"/>
  <c r="K41" i="1"/>
  <c r="K40" i="1" s="1"/>
  <c r="J41" i="1"/>
  <c r="J40" i="1" s="1"/>
  <c r="K38" i="1"/>
  <c r="K37" i="1" s="1"/>
  <c r="J38" i="1"/>
  <c r="J37" i="1" s="1"/>
  <c r="K34" i="1"/>
  <c r="K33" i="1" s="1"/>
  <c r="K32" i="1" s="1"/>
  <c r="J34" i="1"/>
  <c r="J33" i="1" s="1"/>
  <c r="J32" i="1" s="1"/>
  <c r="K27" i="1"/>
  <c r="K26" i="1" s="1"/>
  <c r="J27" i="1"/>
  <c r="J26" i="1" s="1"/>
  <c r="K24" i="1"/>
  <c r="J24" i="1"/>
  <c r="K22" i="1"/>
  <c r="J22" i="1"/>
  <c r="K20" i="1"/>
  <c r="J20" i="1"/>
  <c r="J19" i="1" s="1"/>
  <c r="K17" i="1"/>
  <c r="K16" i="1" s="1"/>
  <c r="J17" i="1"/>
  <c r="J16" i="1" s="1"/>
  <c r="K400" i="1" l="1"/>
  <c r="L400" i="1" s="1"/>
  <c r="L401" i="1"/>
  <c r="K394" i="1"/>
  <c r="L394" i="1" s="1"/>
  <c r="L395" i="1"/>
  <c r="K381" i="1"/>
  <c r="L381" i="1" s="1"/>
  <c r="L384" i="1"/>
  <c r="K376" i="1"/>
  <c r="L379" i="1"/>
  <c r="J376" i="1"/>
  <c r="J372" i="1" s="1"/>
  <c r="K363" i="1"/>
  <c r="L363" i="1" s="1"/>
  <c r="L364" i="1"/>
  <c r="J359" i="1"/>
  <c r="K249" i="1"/>
  <c r="L250" i="1"/>
  <c r="K172" i="1"/>
  <c r="L172" i="1" s="1"/>
  <c r="L173" i="1"/>
  <c r="K115" i="1"/>
  <c r="L116" i="1"/>
  <c r="L85" i="1"/>
  <c r="J82" i="1"/>
  <c r="K82" i="1"/>
  <c r="L82" i="1" s="1"/>
  <c r="L83" i="1"/>
  <c r="K457" i="1"/>
  <c r="K456" i="1" s="1"/>
  <c r="K455" i="1" s="1"/>
  <c r="K454" i="1" s="1"/>
  <c r="K446" i="1"/>
  <c r="K445" i="1" s="1"/>
  <c r="K440" i="1" s="1"/>
  <c r="K439" i="1" s="1"/>
  <c r="J387" i="1"/>
  <c r="K321" i="1"/>
  <c r="K259" i="1"/>
  <c r="J321" i="1"/>
  <c r="K359" i="1"/>
  <c r="J386" i="1"/>
  <c r="J259" i="1"/>
  <c r="K309" i="1"/>
  <c r="J96" i="1"/>
  <c r="J309" i="1"/>
  <c r="J275" i="1"/>
  <c r="K275" i="1"/>
  <c r="J232" i="1"/>
  <c r="J231" i="1" s="1"/>
  <c r="J131" i="1"/>
  <c r="J197" i="1"/>
  <c r="J185" i="1" s="1"/>
  <c r="J71" i="1"/>
  <c r="J70" i="1" s="1"/>
  <c r="J14" i="1"/>
  <c r="K71" i="1"/>
  <c r="K131" i="1"/>
  <c r="K197" i="1"/>
  <c r="K185" i="1" s="1"/>
  <c r="K96" i="1"/>
  <c r="K19" i="1"/>
  <c r="J91" i="1"/>
  <c r="K387" i="1"/>
  <c r="L387" i="1" s="1"/>
  <c r="J144" i="1"/>
  <c r="J168" i="1"/>
  <c r="J118" i="1" s="1"/>
  <c r="J424" i="1"/>
  <c r="J423" i="1" s="1"/>
  <c r="K144" i="1"/>
  <c r="K168" i="1"/>
  <c r="L168" i="1" s="1"/>
  <c r="K424" i="1"/>
  <c r="K423" i="1" s="1"/>
  <c r="G366" i="1"/>
  <c r="G367" i="1"/>
  <c r="G37" i="1"/>
  <c r="G38" i="1"/>
  <c r="K372" i="1" l="1"/>
  <c r="J358" i="1"/>
  <c r="J352" i="1" s="1"/>
  <c r="L372" i="1"/>
  <c r="L376" i="1"/>
  <c r="L359" i="1"/>
  <c r="K248" i="1"/>
  <c r="L249" i="1"/>
  <c r="K109" i="1"/>
  <c r="L109" i="1" s="1"/>
  <c r="L115" i="1"/>
  <c r="K70" i="1"/>
  <c r="L70" i="1" s="1"/>
  <c r="L71" i="1"/>
  <c r="K358" i="1"/>
  <c r="L358" i="1" s="1"/>
  <c r="K386" i="1"/>
  <c r="L386" i="1" s="1"/>
  <c r="K258" i="1"/>
  <c r="K257" i="1" s="1"/>
  <c r="J258" i="1"/>
  <c r="J257" i="1" s="1"/>
  <c r="J13" i="1"/>
  <c r="K118" i="1"/>
  <c r="L118" i="1" s="1"/>
  <c r="K14" i="1"/>
  <c r="K352" i="1" l="1"/>
  <c r="L352" i="1" s="1"/>
  <c r="L248" i="1"/>
  <c r="K232" i="1"/>
  <c r="K91" i="1"/>
  <c r="L91" i="1" s="1"/>
  <c r="K13" i="1"/>
  <c r="J465" i="1"/>
  <c r="G289" i="1"/>
  <c r="G288" i="1" s="1"/>
  <c r="G280" i="1"/>
  <c r="G279" i="1" s="1"/>
  <c r="G261" i="1"/>
  <c r="G260" i="1" s="1"/>
  <c r="G136" i="1"/>
  <c r="G135" i="1" s="1"/>
  <c r="G68" i="1"/>
  <c r="G61" i="1"/>
  <c r="G60" i="1" s="1"/>
  <c r="K465" i="1" l="1"/>
  <c r="L465" i="1" s="1"/>
  <c r="L232" i="1"/>
  <c r="K231" i="1"/>
  <c r="L231" i="1" s="1"/>
  <c r="L13" i="1"/>
  <c r="I61" i="1"/>
  <c r="I60" i="1" s="1"/>
  <c r="I393" i="1"/>
  <c r="I289" i="1" l="1"/>
  <c r="I268" i="1"/>
  <c r="I280" i="1"/>
  <c r="I261" i="1"/>
  <c r="I68" i="1"/>
  <c r="I136" i="1"/>
  <c r="I463" i="1"/>
  <c r="I462" i="1" s="1"/>
  <c r="I460" i="1"/>
  <c r="I458" i="1"/>
  <c r="I452" i="1"/>
  <c r="I451" i="1" s="1"/>
  <c r="I449" i="1"/>
  <c r="I447" i="1"/>
  <c r="I443" i="1"/>
  <c r="I442" i="1" s="1"/>
  <c r="I441" i="1" s="1"/>
  <c r="I437" i="1"/>
  <c r="I436" i="1" s="1"/>
  <c r="I434" i="1"/>
  <c r="I433" i="1" s="1"/>
  <c r="I431" i="1"/>
  <c r="I430" i="1" s="1"/>
  <c r="I428" i="1"/>
  <c r="I426" i="1"/>
  <c r="I418" i="1"/>
  <c r="I416" i="1"/>
  <c r="I414" i="1"/>
  <c r="I411" i="1"/>
  <c r="I410" i="1" s="1"/>
  <c r="I407" i="1"/>
  <c r="I406" i="1" s="1"/>
  <c r="I404" i="1"/>
  <c r="I403" i="1" s="1"/>
  <c r="I401" i="1"/>
  <c r="I400" i="1" s="1"/>
  <c r="I398" i="1"/>
  <c r="I397" i="1" s="1"/>
  <c r="I395" i="1"/>
  <c r="I394" i="1" s="1"/>
  <c r="I392" i="1"/>
  <c r="I391" i="1" s="1"/>
  <c r="I389" i="1"/>
  <c r="I388" i="1" s="1"/>
  <c r="I384" i="1"/>
  <c r="I382" i="1"/>
  <c r="I379" i="1"/>
  <c r="I377" i="1"/>
  <c r="I374" i="1"/>
  <c r="I373" i="1" s="1"/>
  <c r="I364" i="1"/>
  <c r="I363" i="1" s="1"/>
  <c r="I361" i="1"/>
  <c r="I360" i="1" s="1"/>
  <c r="I356" i="1"/>
  <c r="I355" i="1" s="1"/>
  <c r="I354" i="1" s="1"/>
  <c r="I353" i="1" s="1"/>
  <c r="I350" i="1"/>
  <c r="I349" i="1" s="1"/>
  <c r="I348" i="1" s="1"/>
  <c r="I347" i="1" s="1"/>
  <c r="I342" i="1"/>
  <c r="I341" i="1" s="1"/>
  <c r="I339" i="1"/>
  <c r="I338" i="1" s="1"/>
  <c r="I336" i="1"/>
  <c r="I335" i="1" s="1"/>
  <c r="I333" i="1"/>
  <c r="I332" i="1" s="1"/>
  <c r="I330" i="1"/>
  <c r="I328" i="1"/>
  <c r="I326" i="1"/>
  <c r="I323" i="1"/>
  <c r="I322" i="1" s="1"/>
  <c r="I319" i="1"/>
  <c r="I318" i="1" s="1"/>
  <c r="I316" i="1"/>
  <c r="I314" i="1"/>
  <c r="I311" i="1"/>
  <c r="I310" i="1" s="1"/>
  <c r="I307" i="1"/>
  <c r="I306" i="1" s="1"/>
  <c r="I304" i="1"/>
  <c r="I303" i="1" s="1"/>
  <c r="I301" i="1"/>
  <c r="I300" i="1" s="1"/>
  <c r="I298" i="1"/>
  <c r="I297" i="1" s="1"/>
  <c r="I295" i="1"/>
  <c r="I294" i="1" s="1"/>
  <c r="I292" i="1"/>
  <c r="I291" i="1" s="1"/>
  <c r="I286" i="1"/>
  <c r="I285" i="1" s="1"/>
  <c r="I283" i="1"/>
  <c r="I282" i="1" s="1"/>
  <c r="I277" i="1"/>
  <c r="I276" i="1" s="1"/>
  <c r="I273" i="1"/>
  <c r="I272" i="1" s="1"/>
  <c r="I270" i="1"/>
  <c r="I269" i="1" s="1"/>
  <c r="I267" i="1"/>
  <c r="I266" i="1" s="1"/>
  <c r="I264" i="1"/>
  <c r="I263" i="1" s="1"/>
  <c r="I255" i="1"/>
  <c r="I254" i="1" s="1"/>
  <c r="I253" i="1" s="1"/>
  <c r="I252" i="1" s="1"/>
  <c r="I250" i="1"/>
  <c r="I249" i="1" s="1"/>
  <c r="I248" i="1" s="1"/>
  <c r="I246" i="1"/>
  <c r="I245" i="1" s="1"/>
  <c r="I244" i="1" s="1"/>
  <c r="I239" i="1"/>
  <c r="I237" i="1"/>
  <c r="I235" i="1"/>
  <c r="I226" i="1"/>
  <c r="I225" i="1" s="1"/>
  <c r="I223" i="1"/>
  <c r="I221" i="1"/>
  <c r="I218" i="1"/>
  <c r="I217" i="1" s="1"/>
  <c r="I215" i="1"/>
  <c r="I213" i="1"/>
  <c r="I209" i="1"/>
  <c r="I208" i="1" s="1"/>
  <c r="I206" i="1"/>
  <c r="I205" i="1" s="1"/>
  <c r="I203" i="1"/>
  <c r="I202" i="1" s="1"/>
  <c r="I199" i="1"/>
  <c r="I198" i="1" s="1"/>
  <c r="I192" i="1"/>
  <c r="I191" i="1" s="1"/>
  <c r="I190" i="1" s="1"/>
  <c r="I188" i="1"/>
  <c r="I187" i="1" s="1"/>
  <c r="I186" i="1" s="1"/>
  <c r="I183" i="1"/>
  <c r="I182" i="1" s="1"/>
  <c r="I181" i="1" s="1"/>
  <c r="I180" i="1" s="1"/>
  <c r="I178" i="1"/>
  <c r="I177" i="1" s="1"/>
  <c r="I176" i="1" s="1"/>
  <c r="I175" i="1" s="1"/>
  <c r="I173" i="1"/>
  <c r="I172" i="1" s="1"/>
  <c r="I170" i="1"/>
  <c r="I169" i="1" s="1"/>
  <c r="I166" i="1"/>
  <c r="I165" i="1" s="1"/>
  <c r="I163" i="1"/>
  <c r="I162" i="1" s="1"/>
  <c r="I160" i="1"/>
  <c r="I159" i="1" s="1"/>
  <c r="I157" i="1"/>
  <c r="I155" i="1"/>
  <c r="I152" i="1"/>
  <c r="I151" i="1" s="1"/>
  <c r="I149" i="1"/>
  <c r="I148" i="1" s="1"/>
  <c r="I146" i="1"/>
  <c r="I145" i="1" s="1"/>
  <c r="I142" i="1"/>
  <c r="I141" i="1" s="1"/>
  <c r="I139" i="1"/>
  <c r="I138" i="1" s="1"/>
  <c r="I133" i="1"/>
  <c r="I132" i="1" s="1"/>
  <c r="I124" i="1"/>
  <c r="I123" i="1" s="1"/>
  <c r="I121" i="1"/>
  <c r="I120" i="1" s="1"/>
  <c r="I116" i="1"/>
  <c r="I115" i="1" s="1"/>
  <c r="I113" i="1"/>
  <c r="I111" i="1"/>
  <c r="I107" i="1"/>
  <c r="I106" i="1" s="1"/>
  <c r="I104" i="1"/>
  <c r="I103" i="1" s="1"/>
  <c r="I101" i="1"/>
  <c r="I100" i="1" s="1"/>
  <c r="I98" i="1"/>
  <c r="I97" i="1" s="1"/>
  <c r="I94" i="1"/>
  <c r="I93" i="1" s="1"/>
  <c r="I92" i="1" s="1"/>
  <c r="I89" i="1"/>
  <c r="I88" i="1" s="1"/>
  <c r="I87" i="1" s="1"/>
  <c r="I85" i="1"/>
  <c r="I83" i="1"/>
  <c r="I80" i="1"/>
  <c r="I79" i="1" s="1"/>
  <c r="I77" i="1"/>
  <c r="I75" i="1"/>
  <c r="I73" i="1"/>
  <c r="I66" i="1"/>
  <c r="I58" i="1"/>
  <c r="I57" i="1" s="1"/>
  <c r="I52" i="1"/>
  <c r="I51" i="1" s="1"/>
  <c r="I46" i="1"/>
  <c r="I45" i="1" s="1"/>
  <c r="I43" i="1"/>
  <c r="I41" i="1"/>
  <c r="I40" i="1" s="1"/>
  <c r="I34" i="1"/>
  <c r="I33" i="1" s="1"/>
  <c r="I32" i="1" s="1"/>
  <c r="I27" i="1"/>
  <c r="I26" i="1" s="1"/>
  <c r="I24" i="1"/>
  <c r="I22" i="1"/>
  <c r="I20" i="1"/>
  <c r="I17" i="1"/>
  <c r="I16" i="1" s="1"/>
  <c r="I413" i="1" l="1"/>
  <c r="I279" i="1"/>
  <c r="I288" i="1"/>
  <c r="I376" i="1"/>
  <c r="I457" i="1"/>
  <c r="I456" i="1" s="1"/>
  <c r="I455" i="1" s="1"/>
  <c r="I454" i="1" s="1"/>
  <c r="I82" i="1"/>
  <c r="I110" i="1"/>
  <c r="I109" i="1" s="1"/>
  <c r="I154" i="1"/>
  <c r="I212" i="1"/>
  <c r="I220" i="1"/>
  <c r="I425" i="1"/>
  <c r="I424" i="1" s="1"/>
  <c r="I423" i="1" s="1"/>
  <c r="I135" i="1"/>
  <c r="I260" i="1"/>
  <c r="I36" i="1"/>
  <c r="I381" i="1"/>
  <c r="I446" i="1"/>
  <c r="I325" i="1"/>
  <c r="I321" i="1" s="1"/>
  <c r="I131" i="1"/>
  <c r="I65" i="1"/>
  <c r="I64" i="1" s="1"/>
  <c r="I63" i="1" s="1"/>
  <c r="I72" i="1"/>
  <c r="I71" i="1" s="1"/>
  <c r="I70" i="1" s="1"/>
  <c r="I359" i="1"/>
  <c r="I197" i="1"/>
  <c r="I313" i="1"/>
  <c r="I309" i="1" s="1"/>
  <c r="I234" i="1"/>
  <c r="I168" i="1"/>
  <c r="I144" i="1"/>
  <c r="I119" i="1"/>
  <c r="I96" i="1"/>
  <c r="I19" i="1"/>
  <c r="I387" i="1"/>
  <c r="I409" i="1"/>
  <c r="H316" i="1"/>
  <c r="G316" i="1"/>
  <c r="I372" i="1" l="1"/>
  <c r="I358" i="1" s="1"/>
  <c r="I275" i="1"/>
  <c r="I211" i="1"/>
  <c r="I185" i="1" s="1"/>
  <c r="I15" i="1"/>
  <c r="I14" i="1" s="1"/>
  <c r="I259" i="1"/>
  <c r="I445" i="1"/>
  <c r="I91" i="1"/>
  <c r="I233" i="1"/>
  <c r="I118" i="1"/>
  <c r="I386" i="1"/>
  <c r="H399" i="1"/>
  <c r="H390" i="1"/>
  <c r="H170" i="1"/>
  <c r="H169" i="1" s="1"/>
  <c r="G170" i="1"/>
  <c r="G169" i="1" s="1"/>
  <c r="I258" i="1" l="1"/>
  <c r="I257" i="1" s="1"/>
  <c r="I352" i="1"/>
  <c r="I440" i="1"/>
  <c r="I439" i="1" s="1"/>
  <c r="I13" i="1"/>
  <c r="I232" i="1"/>
  <c r="I231" i="1" s="1"/>
  <c r="H58" i="1"/>
  <c r="H57" i="1" s="1"/>
  <c r="G58" i="1"/>
  <c r="G57" i="1" s="1"/>
  <c r="I465" i="1" l="1"/>
  <c r="H431" i="1"/>
  <c r="H430" i="1" s="1"/>
  <c r="G431" i="1"/>
  <c r="H404" i="1"/>
  <c r="H403" i="1" s="1"/>
  <c r="G404" i="1"/>
  <c r="H356" i="1"/>
  <c r="H355" i="1" s="1"/>
  <c r="H354" i="1" s="1"/>
  <c r="H353" i="1" s="1"/>
  <c r="G356" i="1"/>
  <c r="H407" i="1"/>
  <c r="H406" i="1" s="1"/>
  <c r="G407" i="1"/>
  <c r="H183" i="1"/>
  <c r="G183" i="1"/>
  <c r="H304" i="1"/>
  <c r="H303" i="1" s="1"/>
  <c r="G304" i="1"/>
  <c r="G303" i="1" s="1"/>
  <c r="H301" i="1"/>
  <c r="H300" i="1" s="1"/>
  <c r="G301" i="1"/>
  <c r="H292" i="1"/>
  <c r="H291" i="1" s="1"/>
  <c r="G292" i="1"/>
  <c r="G291" i="1" s="1"/>
  <c r="H284" i="1"/>
  <c r="H178" i="1"/>
  <c r="H177" i="1" s="1"/>
  <c r="H176" i="1" s="1"/>
  <c r="H175" i="1" s="1"/>
  <c r="G178" i="1"/>
  <c r="H160" i="1"/>
  <c r="H159" i="1" s="1"/>
  <c r="G160" i="1"/>
  <c r="H157" i="1"/>
  <c r="G157" i="1"/>
  <c r="H152" i="1"/>
  <c r="H151" i="1" s="1"/>
  <c r="G152" i="1"/>
  <c r="H139" i="1"/>
  <c r="H138" i="1" s="1"/>
  <c r="G139" i="1"/>
  <c r="G138" i="1" s="1"/>
  <c r="G403" i="1" l="1"/>
  <c r="G430" i="1"/>
  <c r="G406" i="1"/>
  <c r="G151" i="1"/>
  <c r="G159" i="1"/>
  <c r="G300" i="1"/>
  <c r="G182" i="1"/>
  <c r="G177" i="1"/>
  <c r="G355" i="1"/>
  <c r="H182" i="1"/>
  <c r="H181" i="1" s="1"/>
  <c r="H180" i="1" s="1"/>
  <c r="H83" i="1"/>
  <c r="H85" i="1"/>
  <c r="G83" i="1"/>
  <c r="G85" i="1"/>
  <c r="G82" i="1" l="1"/>
  <c r="H82" i="1"/>
  <c r="G181" i="1"/>
  <c r="G354" i="1"/>
  <c r="G176" i="1"/>
  <c r="G175" i="1" l="1"/>
  <c r="G180" i="1"/>
  <c r="G353" i="1"/>
  <c r="H163" i="1" l="1"/>
  <c r="H162" i="1" s="1"/>
  <c r="H463" i="1"/>
  <c r="H462" i="1" s="1"/>
  <c r="H460" i="1"/>
  <c r="H458" i="1"/>
  <c r="H452" i="1"/>
  <c r="H451" i="1" s="1"/>
  <c r="H449" i="1"/>
  <c r="H447" i="1"/>
  <c r="H443" i="1"/>
  <c r="H442" i="1" s="1"/>
  <c r="H437" i="1"/>
  <c r="H436" i="1" s="1"/>
  <c r="H434" i="1"/>
  <c r="H433" i="1" s="1"/>
  <c r="H428" i="1"/>
  <c r="H426" i="1"/>
  <c r="H418" i="1"/>
  <c r="H416" i="1"/>
  <c r="H414" i="1"/>
  <c r="H411" i="1"/>
  <c r="H410" i="1" s="1"/>
  <c r="H401" i="1"/>
  <c r="H400" i="1" s="1"/>
  <c r="H398" i="1"/>
  <c r="H397" i="1" s="1"/>
  <c r="H395" i="1"/>
  <c r="H394" i="1" s="1"/>
  <c r="H392" i="1"/>
  <c r="H391" i="1" s="1"/>
  <c r="H389" i="1"/>
  <c r="H388" i="1" s="1"/>
  <c r="H384" i="1"/>
  <c r="H382" i="1"/>
  <c r="H379" i="1"/>
  <c r="H377" i="1"/>
  <c r="H374" i="1"/>
  <c r="H373" i="1" s="1"/>
  <c r="H364" i="1"/>
  <c r="H363" i="1" s="1"/>
  <c r="H361" i="1"/>
  <c r="H360" i="1" s="1"/>
  <c r="H350" i="1"/>
  <c r="H349" i="1" s="1"/>
  <c r="H348" i="1" s="1"/>
  <c r="H342" i="1"/>
  <c r="H341" i="1" s="1"/>
  <c r="H339" i="1"/>
  <c r="H338" i="1" s="1"/>
  <c r="H336" i="1"/>
  <c r="H335" i="1" s="1"/>
  <c r="H333" i="1"/>
  <c r="H332" i="1" s="1"/>
  <c r="H330" i="1"/>
  <c r="H328" i="1"/>
  <c r="H326" i="1"/>
  <c r="H323" i="1"/>
  <c r="H322" i="1" s="1"/>
  <c r="H319" i="1"/>
  <c r="H318" i="1" s="1"/>
  <c r="H314" i="1"/>
  <c r="H313" i="1" s="1"/>
  <c r="H311" i="1"/>
  <c r="H310" i="1" s="1"/>
  <c r="H307" i="1"/>
  <c r="H306" i="1" s="1"/>
  <c r="H298" i="1"/>
  <c r="H297" i="1" s="1"/>
  <c r="H295" i="1"/>
  <c r="H294" i="1" s="1"/>
  <c r="H286" i="1"/>
  <c r="H283" i="1"/>
  <c r="H282" i="1" s="1"/>
  <c r="H277" i="1"/>
  <c r="H276" i="1" s="1"/>
  <c r="H273" i="1"/>
  <c r="H272" i="1" s="1"/>
  <c r="H270" i="1"/>
  <c r="H269" i="1" s="1"/>
  <c r="H267" i="1"/>
  <c r="H266" i="1" s="1"/>
  <c r="H264" i="1"/>
  <c r="H263" i="1" s="1"/>
  <c r="H255" i="1"/>
  <c r="H254" i="1" s="1"/>
  <c r="H253" i="1" s="1"/>
  <c r="H250" i="1"/>
  <c r="H249" i="1" s="1"/>
  <c r="H248" i="1" s="1"/>
  <c r="H246" i="1"/>
  <c r="H245" i="1" s="1"/>
  <c r="H239" i="1"/>
  <c r="H237" i="1"/>
  <c r="H235" i="1"/>
  <c r="H226" i="1"/>
  <c r="H225" i="1" s="1"/>
  <c r="H223" i="1"/>
  <c r="H221" i="1"/>
  <c r="H218" i="1"/>
  <c r="H217" i="1" s="1"/>
  <c r="H215" i="1"/>
  <c r="H213" i="1"/>
  <c r="H209" i="1"/>
  <c r="H208" i="1" s="1"/>
  <c r="H206" i="1"/>
  <c r="H205" i="1" s="1"/>
  <c r="H203" i="1"/>
  <c r="H202" i="1" s="1"/>
  <c r="H199" i="1"/>
  <c r="H198" i="1" s="1"/>
  <c r="H192" i="1"/>
  <c r="H191" i="1" s="1"/>
  <c r="H188" i="1"/>
  <c r="H187" i="1" s="1"/>
  <c r="H173" i="1"/>
  <c r="H172" i="1" s="1"/>
  <c r="H168" i="1" s="1"/>
  <c r="H166" i="1"/>
  <c r="H165" i="1" s="1"/>
  <c r="H155" i="1"/>
  <c r="H154" i="1" s="1"/>
  <c r="H149" i="1"/>
  <c r="H148" i="1" s="1"/>
  <c r="H146" i="1"/>
  <c r="H145" i="1" s="1"/>
  <c r="H142" i="1"/>
  <c r="H141" i="1" s="1"/>
  <c r="H133" i="1"/>
  <c r="H132" i="1" s="1"/>
  <c r="H124" i="1"/>
  <c r="H123" i="1" s="1"/>
  <c r="H121" i="1"/>
  <c r="H120" i="1" s="1"/>
  <c r="H116" i="1"/>
  <c r="H115" i="1" s="1"/>
  <c r="H113" i="1"/>
  <c r="H111" i="1"/>
  <c r="H107" i="1"/>
  <c r="H106" i="1" s="1"/>
  <c r="H104" i="1"/>
  <c r="H103" i="1" s="1"/>
  <c r="H101" i="1"/>
  <c r="H100" i="1" s="1"/>
  <c r="H98" i="1"/>
  <c r="H97" i="1" s="1"/>
  <c r="H94" i="1"/>
  <c r="H93" i="1" s="1"/>
  <c r="H92" i="1" s="1"/>
  <c r="H89" i="1"/>
  <c r="H88" i="1" s="1"/>
  <c r="H87" i="1" s="1"/>
  <c r="H80" i="1"/>
  <c r="H79" i="1" s="1"/>
  <c r="H77" i="1"/>
  <c r="H75" i="1"/>
  <c r="H73" i="1"/>
  <c r="H66" i="1"/>
  <c r="H65" i="1" s="1"/>
  <c r="H52" i="1"/>
  <c r="H51" i="1" s="1"/>
  <c r="H46" i="1"/>
  <c r="H45" i="1" s="1"/>
  <c r="H43" i="1"/>
  <c r="H41" i="1"/>
  <c r="H34" i="1"/>
  <c r="H33" i="1" s="1"/>
  <c r="H27" i="1"/>
  <c r="H26" i="1" s="1"/>
  <c r="H24" i="1"/>
  <c r="H22" i="1"/>
  <c r="H20" i="1"/>
  <c r="H17" i="1"/>
  <c r="H220" i="1" l="1"/>
  <c r="H381" i="1"/>
  <c r="H387" i="1"/>
  <c r="H413" i="1"/>
  <c r="H234" i="1"/>
  <c r="H376" i="1"/>
  <c r="H372" i="1" s="1"/>
  <c r="H190" i="1"/>
  <c r="H285" i="1"/>
  <c r="H275" i="1" s="1"/>
  <c r="H425" i="1"/>
  <c r="H424" i="1" s="1"/>
  <c r="H144" i="1"/>
  <c r="H131" i="1"/>
  <c r="H19" i="1"/>
  <c r="H16" i="1"/>
  <c r="H457" i="1"/>
  <c r="H446" i="1"/>
  <c r="H325" i="1"/>
  <c r="H321" i="1" s="1"/>
  <c r="H233" i="1"/>
  <c r="H212" i="1"/>
  <c r="H197" i="1"/>
  <c r="H110" i="1"/>
  <c r="H72" i="1"/>
  <c r="H71" i="1" s="1"/>
  <c r="H40" i="1"/>
  <c r="H36" i="1" s="1"/>
  <c r="H32" i="1"/>
  <c r="H244" i="1"/>
  <c r="H359" i="1"/>
  <c r="H64" i="1"/>
  <c r="H119" i="1"/>
  <c r="H259" i="1"/>
  <c r="H309" i="1"/>
  <c r="H96" i="1"/>
  <c r="H186" i="1"/>
  <c r="H347" i="1"/>
  <c r="H409" i="1"/>
  <c r="H252" i="1"/>
  <c r="H441" i="1"/>
  <c r="G463" i="1"/>
  <c r="G460" i="1"/>
  <c r="G458" i="1"/>
  <c r="G452" i="1"/>
  <c r="G449" i="1"/>
  <c r="G447" i="1"/>
  <c r="G443" i="1"/>
  <c r="G437" i="1"/>
  <c r="G434" i="1"/>
  <c r="G428" i="1"/>
  <c r="G426" i="1"/>
  <c r="G418" i="1"/>
  <c r="G416" i="1"/>
  <c r="G414" i="1"/>
  <c r="G411" i="1"/>
  <c r="G401" i="1"/>
  <c r="G398" i="1"/>
  <c r="G395" i="1"/>
  <c r="G392" i="1"/>
  <c r="G389" i="1"/>
  <c r="G384" i="1"/>
  <c r="G382" i="1"/>
  <c r="G379" i="1"/>
  <c r="G377" i="1"/>
  <c r="G374" i="1"/>
  <c r="G364" i="1"/>
  <c r="G361" i="1"/>
  <c r="G350" i="1"/>
  <c r="G342" i="1"/>
  <c r="G339" i="1"/>
  <c r="G336" i="1"/>
  <c r="G333" i="1"/>
  <c r="G330" i="1"/>
  <c r="G328" i="1"/>
  <c r="G326" i="1"/>
  <c r="G323" i="1"/>
  <c r="G319" i="1"/>
  <c r="G314" i="1"/>
  <c r="G311" i="1"/>
  <c r="G307" i="1"/>
  <c r="G298" i="1"/>
  <c r="G295" i="1"/>
  <c r="G286" i="1"/>
  <c r="G283" i="1"/>
  <c r="G277" i="1"/>
  <c r="G273" i="1"/>
  <c r="G270" i="1"/>
  <c r="G267" i="1"/>
  <c r="G264" i="1"/>
  <c r="G255" i="1"/>
  <c r="G250" i="1"/>
  <c r="G246" i="1"/>
  <c r="G239" i="1"/>
  <c r="G237" i="1"/>
  <c r="G235" i="1"/>
  <c r="G226" i="1"/>
  <c r="G223" i="1"/>
  <c r="G221" i="1"/>
  <c r="G218" i="1"/>
  <c r="G215" i="1"/>
  <c r="G213" i="1"/>
  <c r="G209" i="1"/>
  <c r="G206" i="1"/>
  <c r="G203" i="1"/>
  <c r="G199" i="1"/>
  <c r="G192" i="1"/>
  <c r="G188" i="1"/>
  <c r="G173" i="1"/>
  <c r="G166" i="1"/>
  <c r="G163" i="1"/>
  <c r="G155" i="1"/>
  <c r="G149" i="1"/>
  <c r="G146" i="1"/>
  <c r="G142" i="1"/>
  <c r="G133" i="1"/>
  <c r="G124" i="1"/>
  <c r="G121" i="1"/>
  <c r="G116" i="1"/>
  <c r="G113" i="1"/>
  <c r="G111" i="1"/>
  <c r="G107" i="1"/>
  <c r="G104" i="1"/>
  <c r="G101" i="1"/>
  <c r="G98" i="1"/>
  <c r="G94" i="1"/>
  <c r="G89" i="1"/>
  <c r="G80" i="1"/>
  <c r="G77" i="1"/>
  <c r="G75" i="1"/>
  <c r="G73" i="1"/>
  <c r="G66" i="1"/>
  <c r="G65" i="1" s="1"/>
  <c r="G52" i="1"/>
  <c r="G46" i="1"/>
  <c r="G43" i="1"/>
  <c r="G41" i="1"/>
  <c r="G34" i="1"/>
  <c r="G27" i="1"/>
  <c r="G24" i="1"/>
  <c r="G22" i="1"/>
  <c r="G20" i="1"/>
  <c r="G17" i="1"/>
  <c r="G198" i="1" l="1"/>
  <c r="G220" i="1"/>
  <c r="G234" i="1"/>
  <c r="G451" i="1"/>
  <c r="G462" i="1"/>
  <c r="H211" i="1"/>
  <c r="H185" i="1" s="1"/>
  <c r="G100" i="1"/>
  <c r="G79" i="1"/>
  <c r="G103" i="1"/>
  <c r="G145" i="1"/>
  <c r="G106" i="1"/>
  <c r="G165" i="1"/>
  <c r="G33" i="1"/>
  <c r="G313" i="1"/>
  <c r="G341" i="1"/>
  <c r="G363" i="1"/>
  <c r="G335" i="1"/>
  <c r="G285" i="1"/>
  <c r="G297" i="1"/>
  <c r="G208" i="1"/>
  <c r="G217" i="1"/>
  <c r="G202" i="1"/>
  <c r="G187" i="1"/>
  <c r="G245" i="1"/>
  <c r="G205" i="1"/>
  <c r="G254" i="1"/>
  <c r="G269" i="1"/>
  <c r="G276" i="1"/>
  <c r="G19" i="1"/>
  <c r="G191" i="1"/>
  <c r="G225" i="1"/>
  <c r="G249" i="1"/>
  <c r="G263" i="1"/>
  <c r="G282" i="1"/>
  <c r="G294" i="1"/>
  <c r="G310" i="1"/>
  <c r="G322" i="1"/>
  <c r="G338" i="1"/>
  <c r="G349" i="1"/>
  <c r="G381" i="1"/>
  <c r="G388" i="1"/>
  <c r="G394" i="1"/>
  <c r="G400" i="1"/>
  <c r="G413" i="1"/>
  <c r="G436" i="1"/>
  <c r="G446" i="1"/>
  <c r="G457" i="1"/>
  <c r="G212" i="1"/>
  <c r="G272" i="1"/>
  <c r="G332" i="1"/>
  <c r="G373" i="1"/>
  <c r="G40" i="1"/>
  <c r="G266" i="1"/>
  <c r="G325" i="1"/>
  <c r="G360" i="1"/>
  <c r="G359" i="1" s="1"/>
  <c r="G391" i="1"/>
  <c r="G397" i="1"/>
  <c r="G410" i="1"/>
  <c r="G433" i="1"/>
  <c r="G442" i="1"/>
  <c r="G110" i="1"/>
  <c r="G72" i="1"/>
  <c r="G306" i="1"/>
  <c r="G318" i="1"/>
  <c r="G376" i="1"/>
  <c r="G425" i="1"/>
  <c r="G162" i="1"/>
  <c r="G172" i="1"/>
  <c r="G154" i="1"/>
  <c r="G148" i="1"/>
  <c r="G93" i="1"/>
  <c r="G120" i="1"/>
  <c r="G141" i="1"/>
  <c r="G26" i="1"/>
  <c r="G88" i="1"/>
  <c r="G132" i="1"/>
  <c r="G16" i="1"/>
  <c r="G97" i="1"/>
  <c r="G115" i="1"/>
  <c r="G123" i="1"/>
  <c r="G45" i="1"/>
  <c r="G51" i="1"/>
  <c r="H15" i="1"/>
  <c r="H456" i="1"/>
  <c r="H455" i="1" s="1"/>
  <c r="H445" i="1"/>
  <c r="H386" i="1"/>
  <c r="H232" i="1"/>
  <c r="H109" i="1"/>
  <c r="H63" i="1"/>
  <c r="H258" i="1"/>
  <c r="H423" i="1"/>
  <c r="H70" i="1"/>
  <c r="H118" i="1"/>
  <c r="H358" i="1"/>
  <c r="G36" i="1" l="1"/>
  <c r="G424" i="1"/>
  <c r="G131" i="1"/>
  <c r="G275" i="1"/>
  <c r="G259" i="1"/>
  <c r="G144" i="1"/>
  <c r="G233" i="1"/>
  <c r="G456" i="1"/>
  <c r="G445" i="1"/>
  <c r="G71" i="1"/>
  <c r="G168" i="1"/>
  <c r="G253" i="1"/>
  <c r="G92" i="1"/>
  <c r="G32" i="1"/>
  <c r="G387" i="1"/>
  <c r="H352" i="1"/>
  <c r="G211" i="1"/>
  <c r="G321" i="1"/>
  <c r="G186" i="1"/>
  <c r="G244" i="1"/>
  <c r="G197" i="1"/>
  <c r="G372" i="1"/>
  <c r="G248" i="1"/>
  <c r="G190" i="1"/>
  <c r="G409" i="1"/>
  <c r="G441" i="1"/>
  <c r="G348" i="1"/>
  <c r="H440" i="1"/>
  <c r="H439" i="1" s="1"/>
  <c r="G309" i="1"/>
  <c r="G15" i="1"/>
  <c r="G87" i="1"/>
  <c r="G119" i="1"/>
  <c r="G109" i="1"/>
  <c r="G96" i="1"/>
  <c r="G64" i="1"/>
  <c r="H14" i="1"/>
  <c r="H231" i="1"/>
  <c r="H91" i="1"/>
  <c r="H257" i="1"/>
  <c r="H454" i="1"/>
  <c r="G91" i="1" l="1"/>
  <c r="G455" i="1"/>
  <c r="G252" i="1"/>
  <c r="G258" i="1"/>
  <c r="H13" i="1"/>
  <c r="H465" i="1" s="1"/>
  <c r="G14" i="1"/>
  <c r="G185" i="1"/>
  <c r="G440" i="1"/>
  <c r="G347" i="1"/>
  <c r="G232" i="1"/>
  <c r="G358" i="1"/>
  <c r="G423" i="1"/>
  <c r="G386" i="1"/>
  <c r="G70" i="1"/>
  <c r="G118" i="1"/>
  <c r="G63" i="1"/>
  <c r="G13" i="1" l="1"/>
  <c r="G454" i="1"/>
  <c r="G352" i="1"/>
  <c r="G439" i="1"/>
  <c r="G231" i="1"/>
  <c r="G257" i="1"/>
  <c r="G465" i="1" l="1"/>
</calcChain>
</file>

<file path=xl/sharedStrings.xml><?xml version="1.0" encoding="utf-8"?>
<sst xmlns="http://schemas.openxmlformats.org/spreadsheetml/2006/main" count="2644" uniqueCount="328">
  <si>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</si>
  <si>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</si>
  <si>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</si>
  <si>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</si>
  <si>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</si>
  <si>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</si>
  <si>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</si>
  <si>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</si>
  <si>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</si>
  <si>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</si>
  <si>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</si>
  <si>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</si>
  <si>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</si>
  <si>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</si>
  <si>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</si>
  <si>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</si>
  <si>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</si>
  <si>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</si>
  <si>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</si>
  <si>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</si>
  <si>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</si>
  <si>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</si>
  <si>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</si>
  <si>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</si>
  <si>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</si>
  <si>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</si>
  <si>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</si>
  <si>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</si>
  <si>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</si>
  <si>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</si>
  <si>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</si>
  <si>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</si>
  <si>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</si>
  <si>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</si>
  <si>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</si>
  <si>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</si>
  <si>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</si>
  <si>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</si>
  <si>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</si>
  <si>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</si>
  <si>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</si>
  <si>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</si>
  <si>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</si>
  <si>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</si>
  <si>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</si>
  <si>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</si>
  <si>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</si>
  <si>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</si>
  <si>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</si>
  <si>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</si>
  <si>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</si>
  <si>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</si>
  <si>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</si>
  <si>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</si>
  <si>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</si>
  <si>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</si>
  <si>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</si>
  <si>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</si>
  <si>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</si>
  <si>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</si>
  <si>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</si>
  <si>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</si>
  <si>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</si>
  <si>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</si>
  <si>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</si>
  <si>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</si>
  <si>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</si>
  <si>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</si>
  <si>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</si>
  <si>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</si>
  <si>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</si>
  <si>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</si>
  <si>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</si>
  <si>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</si>
  <si>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</si>
  <si>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</si>
  <si>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</si>
  <si>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</si>
  <si>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</si>
  <si>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</si>
  <si>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</si>
  <si>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</si>
  <si>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</si>
  <si>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</si>
  <si>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</si>
  <si>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</si>
  <si>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</si>
  <si>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</si>
  <si>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</si>
  <si>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</si>
  <si>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</si>
  <si>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</si>
  <si>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</si>
  <si>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</si>
  <si>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</si>
  <si>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</si>
  <si>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</si>
  <si>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</si>
  <si>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</si>
  <si>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</si>
  <si>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</si>
  <si>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</si>
  <si>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</si>
  <si>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</si>
  <si>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</si>
  <si>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</si>
  <si>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</si>
  <si>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</si>
  <si>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</si>
  <si>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</si>
  <si>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</si>
  <si>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</si>
  <si>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</si>
  <si>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</si>
  <si>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</si>
  <si>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</si>
  <si>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</si>
  <si>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</si>
  <si>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</si>
  <si>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</si>
  <si>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</si>
  <si>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</si>
  <si>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</si>
  <si>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</si>
  <si>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</si>
  <si>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</si>
  <si>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</si>
  <si>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</si>
  <si>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</si>
  <si>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</si>
  <si>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</si>
  <si>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</si>
  <si>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</si>
  <si>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</si>
  <si>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</si>
  <si>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</si>
  <si>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</si>
  <si>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</si>
  <si>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</si>
  <si>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</si>
  <si>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</si>
  <si>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</si>
  <si>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</si>
  <si>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</si>
  <si>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</si>
  <si>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</si>
  <si>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</si>
  <si>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</si>
  <si>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</si>
  <si>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</si>
  <si>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</si>
  <si>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</si>
  <si>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</si>
  <si>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</si>
  <si>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</si>
  <si>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</si>
  <si>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</si>
  <si>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</si>
  <si>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</si>
  <si>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</si>
  <si>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</si>
  <si>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</si>
  <si>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</si>
  <si>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</si>
  <si>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</si>
  <si>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</si>
  <si>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</si>
  <si>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</si>
  <si>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</si>
  <si>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</si>
  <si>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</si>
  <si>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</si>
  <si>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</si>
  <si>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</si>
  <si>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</si>
  <si>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</si>
  <si>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</si>
  <si>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</si>
  <si>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</si>
  <si>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</si>
  <si>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</si>
  <si>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</si>
  <si>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</si>
  <si>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</si>
  <si>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</si>
  <si>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</si>
  <si>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</si>
  <si>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</si>
  <si>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</si>
  <si>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</si>
  <si>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</si>
  <si>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</si>
  <si>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</si>
  <si>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</si>
  <si>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</si>
  <si>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</si>
  <si>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</si>
  <si>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</si>
  <si>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</si>
  <si>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</si>
  <si>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</si>
  <si>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</si>
  <si>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</si>
  <si>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</si>
  <si>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</si>
  <si>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</si>
  <si>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</si>
  <si>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</si>
  <si>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</si>
  <si>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</si>
  <si>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</si>
  <si>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</si>
  <si>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</si>
  <si>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</si>
  <si>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</si>
  <si>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</si>
  <si>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</si>
  <si>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</si>
  <si>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</si>
  <si>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</si>
  <si>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</si>
  <si>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</si>
  <si>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</si>
  <si>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</si>
  <si>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</si>
  <si>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</si>
  <si>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</si>
  <si>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</si>
  <si>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</si>
  <si>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</si>
  <si>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</si>
  <si>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</si>
  <si>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</si>
  <si>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</si>
  <si>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</si>
  <si>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</si>
  <si>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</si>
  <si>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</si>
  <si>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</si>
  <si>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</si>
  <si>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</si>
  <si>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</si>
  <si>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</si>
  <si>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</si>
  <si>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</si>
  <si>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</si>
  <si>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</si>
  <si>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</si>
  <si>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</si>
  <si>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</si>
  <si>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</si>
  <si>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</si>
  <si>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</si>
  <si>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</si>
  <si>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</si>
  <si>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</si>
  <si>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</si>
  <si>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</si>
  <si>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</si>
  <si>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</si>
  <si>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</si>
  <si>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</si>
  <si>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</si>
  <si>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</si>
  <si>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</si>
  <si>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</si>
  <si>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</si>
  <si>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</si>
  <si>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</si>
  <si>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</si>
  <si>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</si>
  <si>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</si>
  <si>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</si>
  <si>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</si>
  <si>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</si>
  <si>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</si>
  <si>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</si>
  <si>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</si>
  <si>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</si>
  <si>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</si>
  <si>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</si>
  <si>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</si>
  <si>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</si>
  <si>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</si>
  <si>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</si>
  <si>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</si>
  <si>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</si>
  <si>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</si>
  <si>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</si>
  <si>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</si>
  <si>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</si>
  <si>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</si>
  <si>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</si>
  <si>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</si>
  <si>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</si>
  <si>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</si>
  <si>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</si>
  <si>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</si>
  <si>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</si>
  <si>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</si>
  <si>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</si>
  <si>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</si>
  <si>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</si>
  <si>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</si>
  <si>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</si>
  <si>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</si>
  <si>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</si>
  <si>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</si>
  <si>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</si>
  <si>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Информационное освещение деятельности органов местного самоуправления</t>
  </si>
  <si>
    <t>Проведение Всероссийской переписи населения 2020 года</t>
  </si>
  <si>
    <t>01 0 81 54690</t>
  </si>
  <si>
    <t>Резервный фонд местной администрации</t>
  </si>
  <si>
    <t>Бюджетные ассигнования, утвержденные решением о бюджете на 2020год</t>
  </si>
  <si>
    <t>Бюджетные ассигнования, утвержденные сводной бюджетной росписью с учетом изменений на 2020 год</t>
  </si>
  <si>
    <t>Кассовое исполнение за 1полугодие 2020года</t>
  </si>
  <si>
    <t>Процент исполнения к сводной бюджетной росписи с учетом изменений</t>
  </si>
  <si>
    <t>Бюджетные ассигнования, утвержденные сводной бюджетной росписью  на 2020год</t>
  </si>
  <si>
    <t>Кассовое исполнение за  2020год</t>
  </si>
  <si>
    <t xml:space="preserve">Членские взносы некоммерческим организациям </t>
  </si>
  <si>
    <t>01 0 11 81410</t>
  </si>
  <si>
    <t>0151180900</t>
  </si>
  <si>
    <t>Организация и проведение творческих фестивалей и конкурсов для детей и молодежи</t>
  </si>
  <si>
    <t>043А214370</t>
  </si>
  <si>
    <t>Достижение показателей деятельности органов исполнительной власти субъектов Российской Федерации</t>
  </si>
  <si>
    <t>700005549F</t>
  </si>
  <si>
    <t>Приложение к Пояснительной записке</t>
  </si>
  <si>
    <t>Отчет об исполнении расходов, предусмотренных приложением 6  (с учетом изменений) к Решению Совета народных депутатов города Сельцо  "О бюджете Сельцовского городского округа Брянской области на 2020год и на плановый период 2021 и 2022 годов".  "Ведомственная структура расходов местного бюджета за 2020год"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</si>
</sst>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4" fontId="4" fillId="0" borderId="0">
      <alignment vertical="top" wrapText="1"/>
    </xf>
    <xf numFmtId="44" fontId="7" fillId="0" borderId="0" applyFont="0" applyFill="0" applyBorder="0" applyAlignment="0" applyProtection="0"/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/>
    <xf numFmtId="49" fontId="16" fillId="2" borderId="4" xfId="0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16" fillId="2" borderId="2" xfId="0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5"/>
  <sheetViews>
    <sheetView tabSelected="1" view="pageBreakPreview" topLeftCell="A5" zoomScale="85" zoomScaleNormal="100" zoomScaleSheetLayoutView="85" workbookViewId="0">
      <selection activeCell="K11" sqref="K11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9" width="22.83203125" hidden="1" customWidth="1"/>
    <col min="10" max="10" width="22.83203125" style="14" customWidth="1"/>
    <col min="11" max="12" width="22.83203125" customWidth="1"/>
    <col min="13" max="14" width="18.6640625" style="4" customWidth="1"/>
  </cols>
  <sheetData>
    <row r="1" spans="1:12" x14ac:dyDescent="0.2">
      <c r="A1" t="s">
        <v>0</v>
      </c>
    </row>
    <row r="3" spans="1:12" ht="28.35" customHeight="1" x14ac:dyDescent="0.2">
      <c r="A3" s="48"/>
      <c r="B3" s="48"/>
      <c r="C3" s="48"/>
      <c r="D3" s="48"/>
      <c r="E3" s="48"/>
      <c r="F3" s="48"/>
      <c r="G3" s="48"/>
      <c r="H3" s="48"/>
      <c r="I3" s="49"/>
      <c r="J3" s="48"/>
      <c r="K3" s="58"/>
      <c r="L3" s="58"/>
    </row>
    <row r="4" spans="1:12" ht="21.75" customHeight="1" x14ac:dyDescent="0.2">
      <c r="A4" s="48"/>
      <c r="B4" s="48"/>
      <c r="C4" s="48"/>
      <c r="D4" s="48"/>
      <c r="E4" s="48"/>
      <c r="F4" s="48"/>
      <c r="G4" s="48"/>
      <c r="H4" s="48"/>
      <c r="I4" s="49"/>
      <c r="J4" s="48"/>
      <c r="K4" s="59" t="s">
        <v>326</v>
      </c>
      <c r="L4" s="59"/>
    </row>
    <row r="5" spans="1:12" ht="21" customHeight="1" x14ac:dyDescent="0.2">
      <c r="A5" s="48"/>
      <c r="B5" s="48"/>
      <c r="C5" s="48"/>
      <c r="D5" s="48"/>
      <c r="E5" s="48"/>
      <c r="F5" s="48"/>
      <c r="G5" s="48"/>
      <c r="H5" s="48"/>
      <c r="I5" s="49"/>
      <c r="J5" s="48"/>
      <c r="K5" s="59"/>
      <c r="L5" s="59"/>
    </row>
    <row r="6" spans="1:12" ht="18" customHeight="1" x14ac:dyDescent="0.2">
      <c r="A6" s="48"/>
      <c r="B6" s="48"/>
      <c r="C6" s="48"/>
      <c r="D6" s="48"/>
      <c r="E6" s="48"/>
      <c r="F6" s="48"/>
      <c r="G6" s="48"/>
      <c r="H6" s="48"/>
      <c r="I6" s="49"/>
      <c r="J6" s="48"/>
      <c r="K6" s="59"/>
      <c r="L6" s="59"/>
    </row>
    <row r="7" spans="1:12" ht="40.5" customHeight="1" x14ac:dyDescent="0.2">
      <c r="A7" s="60" t="s">
        <v>327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14.2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ht="25.5" hidden="1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ht="15" customHeight="1" x14ac:dyDescent="0.2">
      <c r="A10" s="56" t="s">
        <v>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2" ht="126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313</v>
      </c>
      <c r="H11" s="1" t="s">
        <v>314</v>
      </c>
      <c r="I11" s="1" t="s">
        <v>315</v>
      </c>
      <c r="J11" s="1" t="s">
        <v>317</v>
      </c>
      <c r="K11" s="1" t="s">
        <v>318</v>
      </c>
      <c r="L11" s="1" t="s">
        <v>316</v>
      </c>
    </row>
    <row r="12" spans="1:12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15</v>
      </c>
      <c r="J12" s="1" t="s">
        <v>16</v>
      </c>
      <c r="K12" s="1"/>
      <c r="L12" s="1"/>
    </row>
    <row r="13" spans="1:12" ht="31.5" x14ac:dyDescent="0.2">
      <c r="A13" s="5" t="s">
        <v>22</v>
      </c>
      <c r="B13" s="6" t="s">
        <v>23</v>
      </c>
      <c r="C13" s="6" t="s">
        <v>0</v>
      </c>
      <c r="D13" s="6" t="s">
        <v>0</v>
      </c>
      <c r="E13" s="7" t="s">
        <v>0</v>
      </c>
      <c r="F13" s="7" t="s">
        <v>0</v>
      </c>
      <c r="G13" s="8">
        <f>G14+G63+G70+G91+G118+G185+G175+G180</f>
        <v>100373899.78999999</v>
      </c>
      <c r="H13" s="3">
        <f>H14+H63+H70+H91+H118+H185+H175+H180</f>
        <v>15386369.949999999</v>
      </c>
      <c r="I13" s="3">
        <f>I14+I63+I70+I91+I118+I185+I175+I180</f>
        <v>8477635.1300000008</v>
      </c>
      <c r="J13" s="2">
        <f t="shared" ref="J13:K13" si="0">J14+J63+J70+J91+J118+J185+J175+J180</f>
        <v>100645887.20000002</v>
      </c>
      <c r="K13" s="2">
        <f t="shared" si="0"/>
        <v>86980104.260000005</v>
      </c>
      <c r="L13" s="53">
        <f>K13/J13</f>
        <v>0.86421916165492341</v>
      </c>
    </row>
    <row r="14" spans="1:12" ht="15.75" x14ac:dyDescent="0.2">
      <c r="A14" s="9" t="s">
        <v>24</v>
      </c>
      <c r="B14" s="10" t="s">
        <v>23</v>
      </c>
      <c r="C14" s="10" t="s">
        <v>25</v>
      </c>
      <c r="D14" s="10" t="s">
        <v>0</v>
      </c>
      <c r="E14" s="10" t="s">
        <v>0</v>
      </c>
      <c r="F14" s="10" t="s">
        <v>0</v>
      </c>
      <c r="G14" s="11">
        <f>G15+G32+G36</f>
        <v>18435663.899999999</v>
      </c>
      <c r="H14" s="3">
        <f>H15+H32+H36</f>
        <v>1325415.92</v>
      </c>
      <c r="I14" s="3">
        <f>I15+I32+I36</f>
        <v>145749.97999999998</v>
      </c>
      <c r="J14" s="3">
        <f t="shared" ref="J14:K14" si="1">J15+J32+J36</f>
        <v>18562364.16</v>
      </c>
      <c r="K14" s="3">
        <f t="shared" si="1"/>
        <v>18404043.02</v>
      </c>
      <c r="L14" s="53">
        <f t="shared" ref="L14:L77" si="2">K14/J14</f>
        <v>0.99147085260070666</v>
      </c>
    </row>
    <row r="15" spans="1:12" ht="94.5" x14ac:dyDescent="0.2">
      <c r="A15" s="9" t="s">
        <v>26</v>
      </c>
      <c r="B15" s="10" t="s">
        <v>23</v>
      </c>
      <c r="C15" s="10" t="s">
        <v>25</v>
      </c>
      <c r="D15" s="10" t="s">
        <v>27</v>
      </c>
      <c r="E15" s="10" t="s">
        <v>0</v>
      </c>
      <c r="F15" s="10" t="s">
        <v>0</v>
      </c>
      <c r="G15" s="11">
        <f>G16+G19+G26</f>
        <v>14492591.98</v>
      </c>
      <c r="H15" s="3">
        <f>H16+H19+H26</f>
        <v>1030082</v>
      </c>
      <c r="I15" s="3">
        <f>I16+I19+I26</f>
        <v>63909.979999999996</v>
      </c>
      <c r="J15" s="3">
        <f>J16+J19+J26+J29</f>
        <v>14570892.24</v>
      </c>
      <c r="K15" s="3">
        <f>K16+K19+K26+K29</f>
        <v>14415071.1</v>
      </c>
      <c r="L15" s="53">
        <f t="shared" si="2"/>
        <v>0.98930599873820768</v>
      </c>
    </row>
    <row r="16" spans="1:12" ht="63" x14ac:dyDescent="0.2">
      <c r="A16" s="12" t="s">
        <v>28</v>
      </c>
      <c r="B16" s="10" t="s">
        <v>23</v>
      </c>
      <c r="C16" s="10" t="s">
        <v>25</v>
      </c>
      <c r="D16" s="10" t="s">
        <v>27</v>
      </c>
      <c r="E16" s="10" t="s">
        <v>29</v>
      </c>
      <c r="F16" s="13" t="s">
        <v>0</v>
      </c>
      <c r="G16" s="11">
        <f t="shared" ref="G16:K17" si="3">G17</f>
        <v>1483023</v>
      </c>
      <c r="H16" s="3">
        <f t="shared" si="3"/>
        <v>327763</v>
      </c>
      <c r="I16" s="3">
        <f t="shared" si="3"/>
        <v>0</v>
      </c>
      <c r="J16" s="3">
        <f t="shared" si="3"/>
        <v>1483023</v>
      </c>
      <c r="K16" s="11">
        <f t="shared" si="3"/>
        <v>1432346.31</v>
      </c>
      <c r="L16" s="53">
        <f t="shared" si="2"/>
        <v>0.96582879024802726</v>
      </c>
    </row>
    <row r="17" spans="1:14" ht="110.25" x14ac:dyDescent="0.2">
      <c r="A17" s="12" t="s">
        <v>30</v>
      </c>
      <c r="B17" s="10" t="s">
        <v>23</v>
      </c>
      <c r="C17" s="10" t="s">
        <v>25</v>
      </c>
      <c r="D17" s="10" t="s">
        <v>27</v>
      </c>
      <c r="E17" s="10" t="s">
        <v>29</v>
      </c>
      <c r="F17" s="10" t="s">
        <v>31</v>
      </c>
      <c r="G17" s="11">
        <f t="shared" si="3"/>
        <v>1483023</v>
      </c>
      <c r="H17" s="3">
        <f t="shared" si="3"/>
        <v>327763</v>
      </c>
      <c r="I17" s="3">
        <f t="shared" si="3"/>
        <v>0</v>
      </c>
      <c r="J17" s="3">
        <f t="shared" si="3"/>
        <v>1483023</v>
      </c>
      <c r="K17" s="11">
        <f t="shared" si="3"/>
        <v>1432346.31</v>
      </c>
      <c r="L17" s="53">
        <f t="shared" si="2"/>
        <v>0.96582879024802726</v>
      </c>
    </row>
    <row r="18" spans="1:14" ht="47.25" x14ac:dyDescent="0.2">
      <c r="A18" s="12" t="s">
        <v>32</v>
      </c>
      <c r="B18" s="10" t="s">
        <v>23</v>
      </c>
      <c r="C18" s="10" t="s">
        <v>25</v>
      </c>
      <c r="D18" s="10" t="s">
        <v>27</v>
      </c>
      <c r="E18" s="10" t="s">
        <v>29</v>
      </c>
      <c r="F18" s="10" t="s">
        <v>33</v>
      </c>
      <c r="G18" s="11">
        <v>1483023</v>
      </c>
      <c r="H18" s="3">
        <v>327763</v>
      </c>
      <c r="I18" s="3"/>
      <c r="J18" s="3">
        <v>1483023</v>
      </c>
      <c r="K18" s="11">
        <v>1432346.31</v>
      </c>
      <c r="L18" s="53">
        <f t="shared" si="2"/>
        <v>0.96582879024802726</v>
      </c>
    </row>
    <row r="19" spans="1:14" ht="47.25" x14ac:dyDescent="0.2">
      <c r="A19" s="12" t="s">
        <v>34</v>
      </c>
      <c r="B19" s="10" t="s">
        <v>23</v>
      </c>
      <c r="C19" s="10" t="s">
        <v>25</v>
      </c>
      <c r="D19" s="10" t="s">
        <v>27</v>
      </c>
      <c r="E19" s="10" t="s">
        <v>35</v>
      </c>
      <c r="F19" s="13" t="s">
        <v>0</v>
      </c>
      <c r="G19" s="11">
        <f>G20+G22+G24</f>
        <v>12719359</v>
      </c>
      <c r="H19" s="3">
        <f>H20+H22+H24</f>
        <v>652319</v>
      </c>
      <c r="I19" s="3">
        <f>I20+I22+I24</f>
        <v>43700</v>
      </c>
      <c r="J19" s="3">
        <f t="shared" ref="J19:K19" si="4">J20+J22+J24</f>
        <v>12719359</v>
      </c>
      <c r="K19" s="11">
        <f t="shared" si="4"/>
        <v>12619282.529999999</v>
      </c>
      <c r="L19" s="53">
        <f t="shared" si="2"/>
        <v>0.99213195649246155</v>
      </c>
    </row>
    <row r="20" spans="1:14" ht="110.25" x14ac:dyDescent="0.2">
      <c r="A20" s="12" t="s">
        <v>30</v>
      </c>
      <c r="B20" s="10" t="s">
        <v>23</v>
      </c>
      <c r="C20" s="10" t="s">
        <v>25</v>
      </c>
      <c r="D20" s="10" t="s">
        <v>27</v>
      </c>
      <c r="E20" s="10" t="s">
        <v>35</v>
      </c>
      <c r="F20" s="10" t="s">
        <v>31</v>
      </c>
      <c r="G20" s="11">
        <f>G21</f>
        <v>10818222</v>
      </c>
      <c r="H20" s="3">
        <f>H21</f>
        <v>252319</v>
      </c>
      <c r="I20" s="3">
        <f>I21</f>
        <v>-6300</v>
      </c>
      <c r="J20" s="3">
        <f t="shared" ref="J20:K20" si="5">J21</f>
        <v>10818222</v>
      </c>
      <c r="K20" s="11">
        <f t="shared" si="5"/>
        <v>10750801.02</v>
      </c>
      <c r="L20" s="53">
        <f t="shared" si="2"/>
        <v>0.99376783171948213</v>
      </c>
    </row>
    <row r="21" spans="1:14" ht="47.25" x14ac:dyDescent="0.2">
      <c r="A21" s="12" t="s">
        <v>32</v>
      </c>
      <c r="B21" s="10" t="s">
        <v>23</v>
      </c>
      <c r="C21" s="10" t="s">
        <v>25</v>
      </c>
      <c r="D21" s="10" t="s">
        <v>27</v>
      </c>
      <c r="E21" s="10" t="s">
        <v>35</v>
      </c>
      <c r="F21" s="10" t="s">
        <v>33</v>
      </c>
      <c r="G21" s="11">
        <v>10818222</v>
      </c>
      <c r="H21" s="3">
        <v>252319</v>
      </c>
      <c r="I21" s="3">
        <v>-6300</v>
      </c>
      <c r="J21" s="3">
        <v>10818222</v>
      </c>
      <c r="K21" s="11">
        <v>10750801.02</v>
      </c>
      <c r="L21" s="53">
        <f t="shared" si="2"/>
        <v>0.99376783171948213</v>
      </c>
    </row>
    <row r="22" spans="1:14" ht="47.25" x14ac:dyDescent="0.2">
      <c r="A22" s="12" t="s">
        <v>36</v>
      </c>
      <c r="B22" s="10" t="s">
        <v>23</v>
      </c>
      <c r="C22" s="10" t="s">
        <v>25</v>
      </c>
      <c r="D22" s="10" t="s">
        <v>27</v>
      </c>
      <c r="E22" s="10" t="s">
        <v>35</v>
      </c>
      <c r="F22" s="10" t="s">
        <v>37</v>
      </c>
      <c r="G22" s="11">
        <f>G23</f>
        <v>1880368</v>
      </c>
      <c r="H22" s="3">
        <f>H23</f>
        <v>400000</v>
      </c>
      <c r="I22" s="3">
        <f>I23</f>
        <v>50000</v>
      </c>
      <c r="J22" s="3">
        <f t="shared" ref="J22:K22" si="6">J23</f>
        <v>1880368</v>
      </c>
      <c r="K22" s="11">
        <f t="shared" si="6"/>
        <v>1848620.51</v>
      </c>
      <c r="L22" s="53">
        <f t="shared" si="2"/>
        <v>0.98311634212026577</v>
      </c>
    </row>
    <row r="23" spans="1:14" ht="47.25" x14ac:dyDescent="0.2">
      <c r="A23" s="12" t="s">
        <v>38</v>
      </c>
      <c r="B23" s="10" t="s">
        <v>23</v>
      </c>
      <c r="C23" s="10" t="s">
        <v>25</v>
      </c>
      <c r="D23" s="10" t="s">
        <v>27</v>
      </c>
      <c r="E23" s="10" t="s">
        <v>35</v>
      </c>
      <c r="F23" s="10" t="s">
        <v>39</v>
      </c>
      <c r="G23" s="11">
        <v>1880368</v>
      </c>
      <c r="H23" s="3">
        <v>400000</v>
      </c>
      <c r="I23" s="3">
        <v>50000</v>
      </c>
      <c r="J23" s="3">
        <v>1880368</v>
      </c>
      <c r="K23" s="11">
        <v>1848620.51</v>
      </c>
      <c r="L23" s="53">
        <f t="shared" si="2"/>
        <v>0.98311634212026577</v>
      </c>
    </row>
    <row r="24" spans="1:14" ht="15.75" x14ac:dyDescent="0.2">
      <c r="A24" s="12" t="s">
        <v>40</v>
      </c>
      <c r="B24" s="10" t="s">
        <v>23</v>
      </c>
      <c r="C24" s="10" t="s">
        <v>25</v>
      </c>
      <c r="D24" s="10" t="s">
        <v>27</v>
      </c>
      <c r="E24" s="10" t="s">
        <v>35</v>
      </c>
      <c r="F24" s="10" t="s">
        <v>41</v>
      </c>
      <c r="G24" s="11">
        <f>G25</f>
        <v>20769</v>
      </c>
      <c r="H24" s="3">
        <f>H25</f>
        <v>0</v>
      </c>
      <c r="I24" s="3">
        <f>I25</f>
        <v>0</v>
      </c>
      <c r="J24" s="3">
        <f t="shared" ref="J24:K24" si="7">J25</f>
        <v>20769</v>
      </c>
      <c r="K24" s="11">
        <f t="shared" si="7"/>
        <v>19861</v>
      </c>
      <c r="L24" s="53">
        <f t="shared" si="2"/>
        <v>0.95628099571476721</v>
      </c>
    </row>
    <row r="25" spans="1:14" ht="31.5" x14ac:dyDescent="0.2">
      <c r="A25" s="12" t="s">
        <v>42</v>
      </c>
      <c r="B25" s="10" t="s">
        <v>23</v>
      </c>
      <c r="C25" s="10" t="s">
        <v>25</v>
      </c>
      <c r="D25" s="10" t="s">
        <v>27</v>
      </c>
      <c r="E25" s="10" t="s">
        <v>35</v>
      </c>
      <c r="F25" s="10" t="s">
        <v>43</v>
      </c>
      <c r="G25" s="11">
        <v>20769</v>
      </c>
      <c r="H25" s="3">
        <v>0</v>
      </c>
      <c r="I25" s="3">
        <v>0</v>
      </c>
      <c r="J25" s="3">
        <v>20769</v>
      </c>
      <c r="K25" s="11">
        <v>19861</v>
      </c>
      <c r="L25" s="53">
        <f t="shared" si="2"/>
        <v>0.95628099571476721</v>
      </c>
    </row>
    <row r="26" spans="1:14" ht="47.25" x14ac:dyDescent="0.2">
      <c r="A26" s="17" t="s">
        <v>309</v>
      </c>
      <c r="B26" s="10" t="s">
        <v>23</v>
      </c>
      <c r="C26" s="10" t="s">
        <v>25</v>
      </c>
      <c r="D26" s="10" t="s">
        <v>27</v>
      </c>
      <c r="E26" s="10" t="s">
        <v>44</v>
      </c>
      <c r="F26" s="13" t="s">
        <v>0</v>
      </c>
      <c r="G26" s="11">
        <f t="shared" ref="G26:K27" si="8">G27</f>
        <v>290209.98</v>
      </c>
      <c r="H26" s="3">
        <f t="shared" si="8"/>
        <v>50000</v>
      </c>
      <c r="I26" s="3">
        <f t="shared" si="8"/>
        <v>20209.98</v>
      </c>
      <c r="J26" s="3">
        <f t="shared" si="8"/>
        <v>290209.98</v>
      </c>
      <c r="K26" s="11">
        <f t="shared" si="8"/>
        <v>285142</v>
      </c>
      <c r="L26" s="53">
        <f t="shared" si="2"/>
        <v>0.98253685142047842</v>
      </c>
    </row>
    <row r="27" spans="1:14" ht="47.25" x14ac:dyDescent="0.2">
      <c r="A27" s="12" t="s">
        <v>36</v>
      </c>
      <c r="B27" s="10" t="s">
        <v>23</v>
      </c>
      <c r="C27" s="10" t="s">
        <v>25</v>
      </c>
      <c r="D27" s="10" t="s">
        <v>27</v>
      </c>
      <c r="E27" s="10" t="s">
        <v>44</v>
      </c>
      <c r="F27" s="10" t="s">
        <v>37</v>
      </c>
      <c r="G27" s="11">
        <f t="shared" si="8"/>
        <v>290209.98</v>
      </c>
      <c r="H27" s="3">
        <f t="shared" si="8"/>
        <v>50000</v>
      </c>
      <c r="I27" s="3">
        <f t="shared" si="8"/>
        <v>20209.98</v>
      </c>
      <c r="J27" s="3">
        <f t="shared" si="8"/>
        <v>290209.98</v>
      </c>
      <c r="K27" s="11">
        <f t="shared" si="8"/>
        <v>285142</v>
      </c>
      <c r="L27" s="53">
        <f t="shared" si="2"/>
        <v>0.98253685142047842</v>
      </c>
    </row>
    <row r="28" spans="1:14" ht="47.25" x14ac:dyDescent="0.2">
      <c r="A28" s="12" t="s">
        <v>38</v>
      </c>
      <c r="B28" s="10" t="s">
        <v>23</v>
      </c>
      <c r="C28" s="10" t="s">
        <v>25</v>
      </c>
      <c r="D28" s="10" t="s">
        <v>27</v>
      </c>
      <c r="E28" s="10" t="s">
        <v>44</v>
      </c>
      <c r="F28" s="10" t="s">
        <v>39</v>
      </c>
      <c r="G28" s="11">
        <v>290209.98</v>
      </c>
      <c r="H28" s="3">
        <v>50000</v>
      </c>
      <c r="I28" s="3">
        <v>20209.98</v>
      </c>
      <c r="J28" s="3">
        <v>290209.98</v>
      </c>
      <c r="K28" s="11">
        <v>285142</v>
      </c>
      <c r="L28" s="53">
        <f t="shared" si="2"/>
        <v>0.98253685142047842</v>
      </c>
    </row>
    <row r="29" spans="1:14" s="55" customFormat="1" ht="63" x14ac:dyDescent="0.2">
      <c r="A29" s="17" t="s">
        <v>324</v>
      </c>
      <c r="B29" s="16" t="s">
        <v>23</v>
      </c>
      <c r="C29" s="16" t="s">
        <v>25</v>
      </c>
      <c r="D29" s="16" t="s">
        <v>27</v>
      </c>
      <c r="E29" s="16" t="s">
        <v>325</v>
      </c>
      <c r="F29" s="15"/>
      <c r="G29" s="11"/>
      <c r="H29" s="3"/>
      <c r="I29" s="3"/>
      <c r="J29" s="3">
        <f>J30</f>
        <v>78300.259999999995</v>
      </c>
      <c r="K29" s="11">
        <f>K30</f>
        <v>78300.259999999995</v>
      </c>
      <c r="L29" s="53">
        <f t="shared" si="2"/>
        <v>1</v>
      </c>
      <c r="M29" s="4"/>
      <c r="N29" s="4"/>
    </row>
    <row r="30" spans="1:14" s="55" customFormat="1" ht="110.25" x14ac:dyDescent="0.2">
      <c r="A30" s="12" t="s">
        <v>30</v>
      </c>
      <c r="B30" s="16" t="s">
        <v>23</v>
      </c>
      <c r="C30" s="16" t="s">
        <v>25</v>
      </c>
      <c r="D30" s="16" t="s">
        <v>27</v>
      </c>
      <c r="E30" s="16" t="s">
        <v>325</v>
      </c>
      <c r="F30" s="16" t="s">
        <v>31</v>
      </c>
      <c r="G30" s="11"/>
      <c r="H30" s="3"/>
      <c r="I30" s="3"/>
      <c r="J30" s="3">
        <f>J31</f>
        <v>78300.259999999995</v>
      </c>
      <c r="K30" s="11">
        <f>K31</f>
        <v>78300.259999999995</v>
      </c>
      <c r="L30" s="53">
        <f t="shared" si="2"/>
        <v>1</v>
      </c>
      <c r="M30" s="4"/>
      <c r="N30" s="4"/>
    </row>
    <row r="31" spans="1:14" s="55" customFormat="1" ht="47.25" x14ac:dyDescent="0.2">
      <c r="A31" s="12" t="s">
        <v>32</v>
      </c>
      <c r="B31" s="16" t="s">
        <v>23</v>
      </c>
      <c r="C31" s="16" t="s">
        <v>25</v>
      </c>
      <c r="D31" s="16" t="s">
        <v>27</v>
      </c>
      <c r="E31" s="16" t="s">
        <v>325</v>
      </c>
      <c r="F31" s="16" t="s">
        <v>33</v>
      </c>
      <c r="G31" s="11"/>
      <c r="H31" s="3"/>
      <c r="I31" s="3"/>
      <c r="J31" s="3">
        <v>78300.259999999995</v>
      </c>
      <c r="K31" s="11">
        <v>78300.259999999995</v>
      </c>
      <c r="L31" s="53">
        <f t="shared" si="2"/>
        <v>1</v>
      </c>
      <c r="M31" s="4"/>
      <c r="N31" s="4"/>
    </row>
    <row r="32" spans="1:14" ht="15.75" x14ac:dyDescent="0.2">
      <c r="A32" s="9" t="s">
        <v>45</v>
      </c>
      <c r="B32" s="10" t="s">
        <v>23</v>
      </c>
      <c r="C32" s="10" t="s">
        <v>25</v>
      </c>
      <c r="D32" s="10" t="s">
        <v>46</v>
      </c>
      <c r="E32" s="10" t="s">
        <v>0</v>
      </c>
      <c r="F32" s="10" t="s">
        <v>0</v>
      </c>
      <c r="G32" s="11">
        <f t="shared" ref="G32:K34" si="9">G33</f>
        <v>6640</v>
      </c>
      <c r="H32" s="2">
        <f t="shared" si="9"/>
        <v>0</v>
      </c>
      <c r="I32" s="2">
        <f t="shared" si="9"/>
        <v>0</v>
      </c>
      <c r="J32" s="3">
        <f t="shared" si="9"/>
        <v>6640</v>
      </c>
      <c r="K32" s="11">
        <f t="shared" si="9"/>
        <v>6640</v>
      </c>
      <c r="L32" s="53">
        <f t="shared" si="2"/>
        <v>1</v>
      </c>
    </row>
    <row r="33" spans="1:14" ht="94.5" x14ac:dyDescent="0.2">
      <c r="A33" s="12" t="s">
        <v>47</v>
      </c>
      <c r="B33" s="10" t="s">
        <v>23</v>
      </c>
      <c r="C33" s="10" t="s">
        <v>25</v>
      </c>
      <c r="D33" s="10" t="s">
        <v>46</v>
      </c>
      <c r="E33" s="10" t="s">
        <v>48</v>
      </c>
      <c r="F33" s="13" t="s">
        <v>0</v>
      </c>
      <c r="G33" s="11">
        <f t="shared" si="9"/>
        <v>6640</v>
      </c>
      <c r="H33" s="3">
        <f t="shared" si="9"/>
        <v>0</v>
      </c>
      <c r="I33" s="3">
        <f t="shared" si="9"/>
        <v>0</v>
      </c>
      <c r="J33" s="3">
        <f t="shared" si="9"/>
        <v>6640</v>
      </c>
      <c r="K33" s="11">
        <f t="shared" si="9"/>
        <v>6640</v>
      </c>
      <c r="L33" s="53">
        <f t="shared" si="2"/>
        <v>1</v>
      </c>
    </row>
    <row r="34" spans="1:14" ht="47.25" x14ac:dyDescent="0.2">
      <c r="A34" s="12" t="s">
        <v>36</v>
      </c>
      <c r="B34" s="10" t="s">
        <v>23</v>
      </c>
      <c r="C34" s="10" t="s">
        <v>25</v>
      </c>
      <c r="D34" s="10" t="s">
        <v>46</v>
      </c>
      <c r="E34" s="10" t="s">
        <v>48</v>
      </c>
      <c r="F34" s="10" t="s">
        <v>37</v>
      </c>
      <c r="G34" s="11">
        <f t="shared" si="9"/>
        <v>6640</v>
      </c>
      <c r="H34" s="3">
        <f t="shared" si="9"/>
        <v>0</v>
      </c>
      <c r="I34" s="3">
        <f t="shared" si="9"/>
        <v>0</v>
      </c>
      <c r="J34" s="3">
        <f t="shared" si="9"/>
        <v>6640</v>
      </c>
      <c r="K34" s="11">
        <f t="shared" si="9"/>
        <v>6640</v>
      </c>
      <c r="L34" s="53">
        <f t="shared" si="2"/>
        <v>1</v>
      </c>
    </row>
    <row r="35" spans="1:14" ht="47.25" x14ac:dyDescent="0.2">
      <c r="A35" s="12" t="s">
        <v>38</v>
      </c>
      <c r="B35" s="10" t="s">
        <v>23</v>
      </c>
      <c r="C35" s="10" t="s">
        <v>25</v>
      </c>
      <c r="D35" s="10" t="s">
        <v>46</v>
      </c>
      <c r="E35" s="10" t="s">
        <v>48</v>
      </c>
      <c r="F35" s="10" t="s">
        <v>39</v>
      </c>
      <c r="G35" s="11">
        <v>6640</v>
      </c>
      <c r="H35" s="3">
        <v>0</v>
      </c>
      <c r="I35" s="3">
        <v>0</v>
      </c>
      <c r="J35" s="3">
        <v>6640</v>
      </c>
      <c r="K35" s="11">
        <v>6640</v>
      </c>
      <c r="L35" s="53">
        <f t="shared" si="2"/>
        <v>1</v>
      </c>
    </row>
    <row r="36" spans="1:14" ht="31.5" x14ac:dyDescent="0.2">
      <c r="A36" s="9" t="s">
        <v>49</v>
      </c>
      <c r="B36" s="10" t="s">
        <v>23</v>
      </c>
      <c r="C36" s="10" t="s">
        <v>25</v>
      </c>
      <c r="D36" s="10" t="s">
        <v>20</v>
      </c>
      <c r="E36" s="10" t="s">
        <v>0</v>
      </c>
      <c r="F36" s="10" t="s">
        <v>0</v>
      </c>
      <c r="G36" s="11">
        <f>G40+G45+G51+G57+G60+G37</f>
        <v>3936431.92</v>
      </c>
      <c r="H36" s="2">
        <f>H40+H45+H51+H57</f>
        <v>295333.92</v>
      </c>
      <c r="I36" s="2">
        <f>I40+I45+I51+I57+I60</f>
        <v>81840</v>
      </c>
      <c r="J36" s="3">
        <f>J40+J45+J51+J57+J60+J37+J54</f>
        <v>3984831.92</v>
      </c>
      <c r="K36" s="3">
        <f>K40+K45+K51+K57+K60+K37+K54</f>
        <v>3982331.92</v>
      </c>
      <c r="L36" s="53">
        <f t="shared" si="2"/>
        <v>0.99937262096615609</v>
      </c>
    </row>
    <row r="37" spans="1:14" s="54" customFormat="1" ht="31.5" x14ac:dyDescent="0.2">
      <c r="A37" s="52" t="s">
        <v>319</v>
      </c>
      <c r="B37" s="16" t="s">
        <v>23</v>
      </c>
      <c r="C37" s="16" t="s">
        <v>25</v>
      </c>
      <c r="D37" s="15">
        <v>13</v>
      </c>
      <c r="E37" s="16" t="s">
        <v>320</v>
      </c>
      <c r="F37" s="15"/>
      <c r="G37" s="11">
        <f>G38</f>
        <v>65000</v>
      </c>
      <c r="H37" s="2"/>
      <c r="I37" s="2"/>
      <c r="J37" s="3">
        <f t="shared" ref="J37:K38" si="10">J38</f>
        <v>65000</v>
      </c>
      <c r="K37" s="3">
        <f t="shared" si="10"/>
        <v>65000</v>
      </c>
      <c r="L37" s="53">
        <f t="shared" si="2"/>
        <v>1</v>
      </c>
      <c r="M37" s="4"/>
      <c r="N37" s="4"/>
    </row>
    <row r="38" spans="1:14" s="54" customFormat="1" ht="15.75" x14ac:dyDescent="0.2">
      <c r="A38" s="52" t="s">
        <v>40</v>
      </c>
      <c r="B38" s="16" t="s">
        <v>23</v>
      </c>
      <c r="C38" s="16" t="s">
        <v>25</v>
      </c>
      <c r="D38" s="16" t="s">
        <v>20</v>
      </c>
      <c r="E38" s="16" t="s">
        <v>320</v>
      </c>
      <c r="F38" s="16" t="s">
        <v>41</v>
      </c>
      <c r="G38" s="11">
        <f>G39</f>
        <v>65000</v>
      </c>
      <c r="H38" s="2"/>
      <c r="I38" s="2"/>
      <c r="J38" s="3">
        <f t="shared" si="10"/>
        <v>65000</v>
      </c>
      <c r="K38" s="3">
        <f t="shared" si="10"/>
        <v>65000</v>
      </c>
      <c r="L38" s="53">
        <f t="shared" si="2"/>
        <v>1</v>
      </c>
      <c r="M38" s="4"/>
      <c r="N38" s="4"/>
    </row>
    <row r="39" spans="1:14" s="54" customFormat="1" ht="31.5" x14ac:dyDescent="0.2">
      <c r="A39" s="52" t="s">
        <v>42</v>
      </c>
      <c r="B39" s="16" t="s">
        <v>23</v>
      </c>
      <c r="C39" s="16" t="s">
        <v>25</v>
      </c>
      <c r="D39" s="16" t="s">
        <v>20</v>
      </c>
      <c r="E39" s="16" t="s">
        <v>320</v>
      </c>
      <c r="F39" s="16" t="s">
        <v>43</v>
      </c>
      <c r="G39" s="11">
        <v>65000</v>
      </c>
      <c r="H39" s="2"/>
      <c r="I39" s="2"/>
      <c r="J39" s="3">
        <v>65000</v>
      </c>
      <c r="K39" s="3">
        <v>65000</v>
      </c>
      <c r="L39" s="53">
        <f t="shared" si="2"/>
        <v>1</v>
      </c>
      <c r="M39" s="4"/>
      <c r="N39" s="4"/>
    </row>
    <row r="40" spans="1:14" ht="141.75" x14ac:dyDescent="0.2">
      <c r="A40" s="12" t="s">
        <v>50</v>
      </c>
      <c r="B40" s="10" t="s">
        <v>23</v>
      </c>
      <c r="C40" s="10" t="s">
        <v>25</v>
      </c>
      <c r="D40" s="10" t="s">
        <v>20</v>
      </c>
      <c r="E40" s="10" t="s">
        <v>51</v>
      </c>
      <c r="F40" s="13" t="s">
        <v>0</v>
      </c>
      <c r="G40" s="11">
        <f>G41+G43</f>
        <v>434052</v>
      </c>
      <c r="H40" s="3">
        <f>H41+H43</f>
        <v>0</v>
      </c>
      <c r="I40" s="3">
        <f>I41+I43</f>
        <v>0</v>
      </c>
      <c r="J40" s="3">
        <f t="shared" ref="J40:K40" si="11">J41+J43</f>
        <v>434052</v>
      </c>
      <c r="K40" s="11">
        <f t="shared" si="11"/>
        <v>434052</v>
      </c>
      <c r="L40" s="53">
        <f t="shared" si="2"/>
        <v>1</v>
      </c>
    </row>
    <row r="41" spans="1:14" ht="110.25" x14ac:dyDescent="0.2">
      <c r="A41" s="12" t="s">
        <v>30</v>
      </c>
      <c r="B41" s="10" t="s">
        <v>23</v>
      </c>
      <c r="C41" s="10" t="s">
        <v>25</v>
      </c>
      <c r="D41" s="10" t="s">
        <v>20</v>
      </c>
      <c r="E41" s="10" t="s">
        <v>51</v>
      </c>
      <c r="F41" s="10" t="s">
        <v>31</v>
      </c>
      <c r="G41" s="11">
        <f>G42</f>
        <v>274867.38</v>
      </c>
      <c r="H41" s="3">
        <f>H42</f>
        <v>0</v>
      </c>
      <c r="I41" s="3">
        <f>I42</f>
        <v>0</v>
      </c>
      <c r="J41" s="3">
        <f t="shared" ref="J41:K41" si="12">J42</f>
        <v>274867.38</v>
      </c>
      <c r="K41" s="11">
        <f t="shared" si="12"/>
        <v>274867.38</v>
      </c>
      <c r="L41" s="53">
        <f t="shared" si="2"/>
        <v>1</v>
      </c>
    </row>
    <row r="42" spans="1:14" ht="47.25" x14ac:dyDescent="0.2">
      <c r="A42" s="12" t="s">
        <v>32</v>
      </c>
      <c r="B42" s="10" t="s">
        <v>23</v>
      </c>
      <c r="C42" s="10" t="s">
        <v>25</v>
      </c>
      <c r="D42" s="10" t="s">
        <v>20</v>
      </c>
      <c r="E42" s="10" t="s">
        <v>51</v>
      </c>
      <c r="F42" s="10" t="s">
        <v>33</v>
      </c>
      <c r="G42" s="11">
        <v>274867.38</v>
      </c>
      <c r="H42" s="3">
        <v>0</v>
      </c>
      <c r="I42" s="3">
        <v>0</v>
      </c>
      <c r="J42" s="3">
        <v>274867.38</v>
      </c>
      <c r="K42" s="11">
        <v>274867.38</v>
      </c>
      <c r="L42" s="53">
        <f t="shared" si="2"/>
        <v>1</v>
      </c>
    </row>
    <row r="43" spans="1:14" ht="47.25" x14ac:dyDescent="0.2">
      <c r="A43" s="12" t="s">
        <v>36</v>
      </c>
      <c r="B43" s="10" t="s">
        <v>23</v>
      </c>
      <c r="C43" s="10" t="s">
        <v>25</v>
      </c>
      <c r="D43" s="10" t="s">
        <v>20</v>
      </c>
      <c r="E43" s="10" t="s">
        <v>51</v>
      </c>
      <c r="F43" s="10" t="s">
        <v>37</v>
      </c>
      <c r="G43" s="11">
        <f>G44</f>
        <v>159184.62</v>
      </c>
      <c r="H43" s="3">
        <f>H44</f>
        <v>0</v>
      </c>
      <c r="I43" s="3">
        <f>I44</f>
        <v>0</v>
      </c>
      <c r="J43" s="3">
        <f t="shared" ref="J43:K43" si="13">J44</f>
        <v>159184.62</v>
      </c>
      <c r="K43" s="11">
        <f t="shared" si="13"/>
        <v>159184.62</v>
      </c>
      <c r="L43" s="53">
        <f t="shared" si="2"/>
        <v>1</v>
      </c>
    </row>
    <row r="44" spans="1:14" ht="47.25" x14ac:dyDescent="0.2">
      <c r="A44" s="12" t="s">
        <v>38</v>
      </c>
      <c r="B44" s="10" t="s">
        <v>23</v>
      </c>
      <c r="C44" s="10" t="s">
        <v>25</v>
      </c>
      <c r="D44" s="10" t="s">
        <v>20</v>
      </c>
      <c r="E44" s="10" t="s">
        <v>51</v>
      </c>
      <c r="F44" s="10" t="s">
        <v>39</v>
      </c>
      <c r="G44" s="11">
        <v>159184.62</v>
      </c>
      <c r="H44" s="3">
        <v>0</v>
      </c>
      <c r="I44" s="3">
        <v>0</v>
      </c>
      <c r="J44" s="3">
        <v>159184.62</v>
      </c>
      <c r="K44" s="11">
        <v>159184.62</v>
      </c>
      <c r="L44" s="53">
        <f t="shared" si="2"/>
        <v>1</v>
      </c>
    </row>
    <row r="45" spans="1:14" ht="47.25" x14ac:dyDescent="0.2">
      <c r="A45" s="12" t="s">
        <v>52</v>
      </c>
      <c r="B45" s="10" t="s">
        <v>23</v>
      </c>
      <c r="C45" s="10" t="s">
        <v>25</v>
      </c>
      <c r="D45" s="10" t="s">
        <v>20</v>
      </c>
      <c r="E45" s="10" t="s">
        <v>53</v>
      </c>
      <c r="F45" s="13" t="s">
        <v>0</v>
      </c>
      <c r="G45" s="11">
        <f t="shared" ref="G45:K46" si="14">G46</f>
        <v>3018206</v>
      </c>
      <c r="H45" s="3">
        <f t="shared" si="14"/>
        <v>0</v>
      </c>
      <c r="I45" s="3">
        <f t="shared" si="14"/>
        <v>0</v>
      </c>
      <c r="J45" s="3">
        <f t="shared" si="14"/>
        <v>3018206</v>
      </c>
      <c r="K45" s="11">
        <f t="shared" si="14"/>
        <v>3018206</v>
      </c>
      <c r="L45" s="53">
        <f t="shared" si="2"/>
        <v>1</v>
      </c>
    </row>
    <row r="46" spans="1:14" ht="63" x14ac:dyDescent="0.2">
      <c r="A46" s="12" t="s">
        <v>54</v>
      </c>
      <c r="B46" s="10" t="s">
        <v>23</v>
      </c>
      <c r="C46" s="10" t="s">
        <v>25</v>
      </c>
      <c r="D46" s="10" t="s">
        <v>20</v>
      </c>
      <c r="E46" s="10" t="s">
        <v>53</v>
      </c>
      <c r="F46" s="10" t="s">
        <v>55</v>
      </c>
      <c r="G46" s="11">
        <f t="shared" si="14"/>
        <v>3018206</v>
      </c>
      <c r="H46" s="3">
        <f t="shared" si="14"/>
        <v>0</v>
      </c>
      <c r="I46" s="3">
        <f t="shared" si="14"/>
        <v>0</v>
      </c>
      <c r="J46" s="3">
        <f t="shared" si="14"/>
        <v>3018206</v>
      </c>
      <c r="K46" s="11">
        <f t="shared" si="14"/>
        <v>3018206</v>
      </c>
      <c r="L46" s="53">
        <f t="shared" si="2"/>
        <v>1</v>
      </c>
    </row>
    <row r="47" spans="1:14" ht="15.75" x14ac:dyDescent="0.2">
      <c r="A47" s="12" t="s">
        <v>56</v>
      </c>
      <c r="B47" s="10" t="s">
        <v>23</v>
      </c>
      <c r="C47" s="10" t="s">
        <v>25</v>
      </c>
      <c r="D47" s="10" t="s">
        <v>20</v>
      </c>
      <c r="E47" s="10" t="s">
        <v>53</v>
      </c>
      <c r="F47" s="10" t="s">
        <v>57</v>
      </c>
      <c r="G47" s="11">
        <v>3018206</v>
      </c>
      <c r="H47" s="3">
        <v>0</v>
      </c>
      <c r="I47" s="3">
        <v>0</v>
      </c>
      <c r="J47" s="3">
        <v>3018206</v>
      </c>
      <c r="K47" s="11">
        <v>3018206</v>
      </c>
      <c r="L47" s="53">
        <f t="shared" si="2"/>
        <v>1</v>
      </c>
    </row>
    <row r="48" spans="1:14" ht="36.75" hidden="1" customHeight="1" x14ac:dyDescent="0.2">
      <c r="A48" s="12" t="s">
        <v>310</v>
      </c>
      <c r="B48" s="16" t="s">
        <v>23</v>
      </c>
      <c r="C48" s="16" t="s">
        <v>25</v>
      </c>
      <c r="D48" s="15">
        <v>13</v>
      </c>
      <c r="E48" s="16" t="s">
        <v>321</v>
      </c>
      <c r="F48" s="10"/>
      <c r="G48" s="11"/>
      <c r="H48" s="3"/>
      <c r="I48" s="3"/>
      <c r="J48" s="3"/>
      <c r="K48" s="11"/>
      <c r="L48" s="53" t="e">
        <f t="shared" si="2"/>
        <v>#DIV/0!</v>
      </c>
    </row>
    <row r="49" spans="1:12" ht="57.75" hidden="1" customHeight="1" x14ac:dyDescent="0.2">
      <c r="A49" s="12" t="s">
        <v>36</v>
      </c>
      <c r="B49" s="16" t="s">
        <v>23</v>
      </c>
      <c r="C49" s="16" t="s">
        <v>25</v>
      </c>
      <c r="D49" s="15">
        <v>13</v>
      </c>
      <c r="E49" s="16" t="s">
        <v>321</v>
      </c>
      <c r="F49" s="10">
        <v>200</v>
      </c>
      <c r="G49" s="11"/>
      <c r="H49" s="3"/>
      <c r="I49" s="3"/>
      <c r="J49" s="3"/>
      <c r="K49" s="11"/>
      <c r="L49" s="53" t="e">
        <f t="shared" si="2"/>
        <v>#DIV/0!</v>
      </c>
    </row>
    <row r="50" spans="1:12" ht="54.75" hidden="1" customHeight="1" x14ac:dyDescent="0.2">
      <c r="A50" s="12" t="s">
        <v>38</v>
      </c>
      <c r="B50" s="16" t="s">
        <v>23</v>
      </c>
      <c r="C50" s="16" t="s">
        <v>25</v>
      </c>
      <c r="D50" s="15">
        <v>13</v>
      </c>
      <c r="E50" s="15" t="s">
        <v>311</v>
      </c>
      <c r="F50" s="10">
        <v>240</v>
      </c>
      <c r="G50" s="11"/>
      <c r="H50" s="3"/>
      <c r="I50" s="3"/>
      <c r="J50" s="3"/>
      <c r="K50" s="11"/>
      <c r="L50" s="53" t="e">
        <f t="shared" si="2"/>
        <v>#DIV/0!</v>
      </c>
    </row>
    <row r="51" spans="1:12" ht="47.25" x14ac:dyDescent="0.2">
      <c r="A51" s="12" t="s">
        <v>58</v>
      </c>
      <c r="B51" s="10" t="s">
        <v>23</v>
      </c>
      <c r="C51" s="10" t="s">
        <v>25</v>
      </c>
      <c r="D51" s="10" t="s">
        <v>20</v>
      </c>
      <c r="E51" s="10" t="s">
        <v>59</v>
      </c>
      <c r="F51" s="13" t="s">
        <v>0</v>
      </c>
      <c r="G51" s="11">
        <f t="shared" ref="G51:K52" si="15">G52</f>
        <v>62000</v>
      </c>
      <c r="H51" s="3">
        <f t="shared" si="15"/>
        <v>20000</v>
      </c>
      <c r="I51" s="3">
        <f t="shared" si="15"/>
        <v>0</v>
      </c>
      <c r="J51" s="3">
        <f t="shared" si="15"/>
        <v>62000</v>
      </c>
      <c r="K51" s="11">
        <f t="shared" si="15"/>
        <v>59500</v>
      </c>
      <c r="L51" s="53">
        <f t="shared" si="2"/>
        <v>0.95967741935483875</v>
      </c>
    </row>
    <row r="52" spans="1:12" ht="47.25" x14ac:dyDescent="0.2">
      <c r="A52" s="12" t="s">
        <v>36</v>
      </c>
      <c r="B52" s="10" t="s">
        <v>23</v>
      </c>
      <c r="C52" s="10" t="s">
        <v>25</v>
      </c>
      <c r="D52" s="10" t="s">
        <v>20</v>
      </c>
      <c r="E52" s="10" t="s">
        <v>59</v>
      </c>
      <c r="F52" s="10" t="s">
        <v>37</v>
      </c>
      <c r="G52" s="11">
        <f t="shared" si="15"/>
        <v>62000</v>
      </c>
      <c r="H52" s="3">
        <f t="shared" si="15"/>
        <v>20000</v>
      </c>
      <c r="I52" s="3">
        <f t="shared" si="15"/>
        <v>0</v>
      </c>
      <c r="J52" s="3">
        <f t="shared" si="15"/>
        <v>62000</v>
      </c>
      <c r="K52" s="11">
        <f t="shared" si="15"/>
        <v>59500</v>
      </c>
      <c r="L52" s="53">
        <f t="shared" si="2"/>
        <v>0.95967741935483875</v>
      </c>
    </row>
    <row r="53" spans="1:12" ht="47.25" x14ac:dyDescent="0.2">
      <c r="A53" s="12" t="s">
        <v>38</v>
      </c>
      <c r="B53" s="10" t="s">
        <v>23</v>
      </c>
      <c r="C53" s="10" t="s">
        <v>25</v>
      </c>
      <c r="D53" s="10" t="s">
        <v>20</v>
      </c>
      <c r="E53" s="10" t="s">
        <v>59</v>
      </c>
      <c r="F53" s="10" t="s">
        <v>39</v>
      </c>
      <c r="G53" s="11">
        <v>62000</v>
      </c>
      <c r="H53" s="3">
        <v>20000</v>
      </c>
      <c r="I53" s="3"/>
      <c r="J53" s="3">
        <v>62000</v>
      </c>
      <c r="K53" s="11">
        <v>59500</v>
      </c>
      <c r="L53" s="53">
        <f t="shared" si="2"/>
        <v>0.95967741935483875</v>
      </c>
    </row>
    <row r="54" spans="1:12" ht="31.5" x14ac:dyDescent="0.2">
      <c r="A54" s="17" t="s">
        <v>312</v>
      </c>
      <c r="B54" s="16" t="s">
        <v>23</v>
      </c>
      <c r="C54" s="16" t="s">
        <v>25</v>
      </c>
      <c r="D54" s="16" t="s">
        <v>20</v>
      </c>
      <c r="E54" s="10">
        <v>7000083030</v>
      </c>
      <c r="F54" s="10"/>
      <c r="G54" s="11"/>
      <c r="H54" s="3"/>
      <c r="I54" s="3"/>
      <c r="J54" s="3">
        <f>J55</f>
        <v>48400</v>
      </c>
      <c r="K54" s="11">
        <f>K55</f>
        <v>48400</v>
      </c>
      <c r="L54" s="53">
        <f t="shared" si="2"/>
        <v>1</v>
      </c>
    </row>
    <row r="55" spans="1:12" ht="47.25" x14ac:dyDescent="0.2">
      <c r="A55" s="12" t="s">
        <v>36</v>
      </c>
      <c r="B55" s="16" t="s">
        <v>23</v>
      </c>
      <c r="C55" s="16" t="s">
        <v>25</v>
      </c>
      <c r="D55" s="16" t="s">
        <v>20</v>
      </c>
      <c r="E55" s="10">
        <v>7000083030</v>
      </c>
      <c r="F55" s="10">
        <v>200</v>
      </c>
      <c r="G55" s="11"/>
      <c r="H55" s="3"/>
      <c r="I55" s="3"/>
      <c r="J55" s="3">
        <f>J56</f>
        <v>48400</v>
      </c>
      <c r="K55" s="11">
        <f>K56</f>
        <v>48400</v>
      </c>
      <c r="L55" s="53">
        <f t="shared" si="2"/>
        <v>1</v>
      </c>
    </row>
    <row r="56" spans="1:12" ht="47.25" x14ac:dyDescent="0.2">
      <c r="A56" s="12" t="s">
        <v>38</v>
      </c>
      <c r="B56" s="16" t="s">
        <v>23</v>
      </c>
      <c r="C56" s="16" t="s">
        <v>25</v>
      </c>
      <c r="D56" s="16" t="s">
        <v>20</v>
      </c>
      <c r="E56" s="10">
        <v>7000083030</v>
      </c>
      <c r="F56" s="10">
        <v>240</v>
      </c>
      <c r="G56" s="11"/>
      <c r="H56" s="3"/>
      <c r="I56" s="3"/>
      <c r="J56" s="3">
        <v>48400</v>
      </c>
      <c r="K56" s="11">
        <v>48400</v>
      </c>
      <c r="L56" s="53">
        <f t="shared" si="2"/>
        <v>1</v>
      </c>
    </row>
    <row r="57" spans="1:12" ht="63" x14ac:dyDescent="0.2">
      <c r="A57" s="12" t="s">
        <v>292</v>
      </c>
      <c r="B57" s="10" t="s">
        <v>23</v>
      </c>
      <c r="C57" s="10" t="s">
        <v>25</v>
      </c>
      <c r="D57" s="10" t="s">
        <v>20</v>
      </c>
      <c r="E57" s="10" t="s">
        <v>294</v>
      </c>
      <c r="F57" s="10"/>
      <c r="G57" s="11">
        <f t="shared" ref="G57:K58" si="16">G58</f>
        <v>300633.92</v>
      </c>
      <c r="H57" s="3">
        <f t="shared" si="16"/>
        <v>275333.92</v>
      </c>
      <c r="I57" s="3">
        <f t="shared" si="16"/>
        <v>25300</v>
      </c>
      <c r="J57" s="3">
        <f t="shared" si="16"/>
        <v>300633.92</v>
      </c>
      <c r="K57" s="11">
        <f t="shared" si="16"/>
        <v>300633.92</v>
      </c>
      <c r="L57" s="53">
        <f t="shared" si="2"/>
        <v>1</v>
      </c>
    </row>
    <row r="58" spans="1:12" ht="15.75" x14ac:dyDescent="0.2">
      <c r="A58" s="12" t="s">
        <v>40</v>
      </c>
      <c r="B58" s="10" t="s">
        <v>23</v>
      </c>
      <c r="C58" s="10" t="s">
        <v>25</v>
      </c>
      <c r="D58" s="10" t="s">
        <v>20</v>
      </c>
      <c r="E58" s="10" t="s">
        <v>294</v>
      </c>
      <c r="F58" s="10">
        <v>800</v>
      </c>
      <c r="G58" s="11">
        <f t="shared" si="16"/>
        <v>300633.92</v>
      </c>
      <c r="H58" s="3">
        <f t="shared" si="16"/>
        <v>275333.92</v>
      </c>
      <c r="I58" s="3">
        <f t="shared" si="16"/>
        <v>25300</v>
      </c>
      <c r="J58" s="3">
        <f t="shared" si="16"/>
        <v>300633.92</v>
      </c>
      <c r="K58" s="11">
        <f t="shared" si="16"/>
        <v>300633.92</v>
      </c>
      <c r="L58" s="53">
        <f t="shared" si="2"/>
        <v>1</v>
      </c>
    </row>
    <row r="59" spans="1:12" ht="15.75" x14ac:dyDescent="0.2">
      <c r="A59" s="12" t="s">
        <v>293</v>
      </c>
      <c r="B59" s="10" t="s">
        <v>23</v>
      </c>
      <c r="C59" s="10" t="s">
        <v>25</v>
      </c>
      <c r="D59" s="10" t="s">
        <v>20</v>
      </c>
      <c r="E59" s="10" t="s">
        <v>294</v>
      </c>
      <c r="F59" s="10">
        <v>830</v>
      </c>
      <c r="G59" s="11">
        <v>300633.92</v>
      </c>
      <c r="H59" s="3">
        <v>275333.92</v>
      </c>
      <c r="I59" s="3">
        <v>25300</v>
      </c>
      <c r="J59" s="3">
        <v>300633.92</v>
      </c>
      <c r="K59" s="11">
        <v>300633.92</v>
      </c>
      <c r="L59" s="53">
        <f t="shared" si="2"/>
        <v>1</v>
      </c>
    </row>
    <row r="60" spans="1:12" ht="157.5" x14ac:dyDescent="0.2">
      <c r="A60" s="17" t="s">
        <v>307</v>
      </c>
      <c r="B60" s="10" t="s">
        <v>23</v>
      </c>
      <c r="C60" s="10" t="s">
        <v>25</v>
      </c>
      <c r="D60" s="10" t="s">
        <v>20</v>
      </c>
      <c r="E60" s="1" t="s">
        <v>308</v>
      </c>
      <c r="F60" s="10"/>
      <c r="G60" s="11">
        <f>G61</f>
        <v>56540</v>
      </c>
      <c r="H60" s="3"/>
      <c r="I60" s="3">
        <f>I61</f>
        <v>56540</v>
      </c>
      <c r="J60" s="3">
        <f t="shared" ref="J60:K61" si="17">J61</f>
        <v>56540</v>
      </c>
      <c r="K60" s="11">
        <f t="shared" si="17"/>
        <v>56540</v>
      </c>
      <c r="L60" s="53">
        <f t="shared" si="2"/>
        <v>1</v>
      </c>
    </row>
    <row r="61" spans="1:12" ht="47.25" x14ac:dyDescent="0.2">
      <c r="A61" s="12" t="s">
        <v>36</v>
      </c>
      <c r="B61" s="10" t="s">
        <v>23</v>
      </c>
      <c r="C61" s="10" t="s">
        <v>25</v>
      </c>
      <c r="D61" s="10" t="s">
        <v>20</v>
      </c>
      <c r="E61" s="1" t="s">
        <v>308</v>
      </c>
      <c r="F61" s="10">
        <v>200</v>
      </c>
      <c r="G61" s="11">
        <f>G62</f>
        <v>56540</v>
      </c>
      <c r="H61" s="3"/>
      <c r="I61" s="3">
        <f>I62</f>
        <v>56540</v>
      </c>
      <c r="J61" s="3">
        <f t="shared" si="17"/>
        <v>56540</v>
      </c>
      <c r="K61" s="11">
        <f t="shared" si="17"/>
        <v>56540</v>
      </c>
      <c r="L61" s="53">
        <f t="shared" si="2"/>
        <v>1</v>
      </c>
    </row>
    <row r="62" spans="1:12" ht="47.25" x14ac:dyDescent="0.2">
      <c r="A62" s="12" t="s">
        <v>38</v>
      </c>
      <c r="B62" s="10" t="s">
        <v>23</v>
      </c>
      <c r="C62" s="10" t="s">
        <v>25</v>
      </c>
      <c r="D62" s="10" t="s">
        <v>20</v>
      </c>
      <c r="E62" s="1" t="s">
        <v>308</v>
      </c>
      <c r="F62" s="10">
        <v>240</v>
      </c>
      <c r="G62" s="11">
        <v>56540</v>
      </c>
      <c r="H62" s="3"/>
      <c r="I62" s="3">
        <v>56540</v>
      </c>
      <c r="J62" s="3">
        <v>56540</v>
      </c>
      <c r="K62" s="11">
        <v>56540</v>
      </c>
      <c r="L62" s="53">
        <f t="shared" si="2"/>
        <v>1</v>
      </c>
    </row>
    <row r="63" spans="1:12" ht="15.75" x14ac:dyDescent="0.2">
      <c r="A63" s="9" t="s">
        <v>60</v>
      </c>
      <c r="B63" s="10" t="s">
        <v>23</v>
      </c>
      <c r="C63" s="10" t="s">
        <v>61</v>
      </c>
      <c r="D63" s="10" t="s">
        <v>0</v>
      </c>
      <c r="E63" s="10" t="s">
        <v>0</v>
      </c>
      <c r="F63" s="10" t="s">
        <v>0</v>
      </c>
      <c r="G63" s="11">
        <f t="shared" ref="G63:K66" si="18">G64</f>
        <v>888847</v>
      </c>
      <c r="H63" s="3">
        <f t="shared" si="18"/>
        <v>0</v>
      </c>
      <c r="I63" s="3">
        <f t="shared" si="18"/>
        <v>80058</v>
      </c>
      <c r="J63" s="3">
        <f t="shared" si="18"/>
        <v>888847</v>
      </c>
      <c r="K63" s="11">
        <f t="shared" si="18"/>
        <v>888847</v>
      </c>
      <c r="L63" s="53">
        <f t="shared" si="2"/>
        <v>1</v>
      </c>
    </row>
    <row r="64" spans="1:12" ht="31.5" x14ac:dyDescent="0.2">
      <c r="A64" s="9" t="s">
        <v>62</v>
      </c>
      <c r="B64" s="10" t="s">
        <v>23</v>
      </c>
      <c r="C64" s="10" t="s">
        <v>61</v>
      </c>
      <c r="D64" s="10" t="s">
        <v>63</v>
      </c>
      <c r="E64" s="10" t="s">
        <v>0</v>
      </c>
      <c r="F64" s="10" t="s">
        <v>0</v>
      </c>
      <c r="G64" s="11">
        <f t="shared" si="18"/>
        <v>888847</v>
      </c>
      <c r="H64" s="3">
        <f t="shared" si="18"/>
        <v>0</v>
      </c>
      <c r="I64" s="3">
        <f t="shared" si="18"/>
        <v>80058</v>
      </c>
      <c r="J64" s="3">
        <f t="shared" si="18"/>
        <v>888847</v>
      </c>
      <c r="K64" s="11">
        <f t="shared" si="18"/>
        <v>888847</v>
      </c>
      <c r="L64" s="53">
        <f t="shared" si="2"/>
        <v>1</v>
      </c>
    </row>
    <row r="65" spans="1:12" ht="47.25" x14ac:dyDescent="0.2">
      <c r="A65" s="12" t="s">
        <v>64</v>
      </c>
      <c r="B65" s="10" t="s">
        <v>23</v>
      </c>
      <c r="C65" s="10" t="s">
        <v>61</v>
      </c>
      <c r="D65" s="10" t="s">
        <v>63</v>
      </c>
      <c r="E65" s="10" t="s">
        <v>65</v>
      </c>
      <c r="F65" s="13" t="s">
        <v>0</v>
      </c>
      <c r="G65" s="11">
        <f>G66+G68</f>
        <v>888847</v>
      </c>
      <c r="H65" s="3">
        <f t="shared" si="18"/>
        <v>0</v>
      </c>
      <c r="I65" s="3">
        <f>I66+I68</f>
        <v>80058</v>
      </c>
      <c r="J65" s="3">
        <f t="shared" ref="J65:K65" si="19">J66+J68</f>
        <v>888847</v>
      </c>
      <c r="K65" s="11">
        <f t="shared" si="19"/>
        <v>888847</v>
      </c>
      <c r="L65" s="53">
        <f t="shared" si="2"/>
        <v>1</v>
      </c>
    </row>
    <row r="66" spans="1:12" ht="110.25" x14ac:dyDescent="0.2">
      <c r="A66" s="12" t="s">
        <v>30</v>
      </c>
      <c r="B66" s="10" t="s">
        <v>23</v>
      </c>
      <c r="C66" s="10" t="s">
        <v>61</v>
      </c>
      <c r="D66" s="10" t="s">
        <v>63</v>
      </c>
      <c r="E66" s="10" t="s">
        <v>65</v>
      </c>
      <c r="F66" s="10" t="s">
        <v>31</v>
      </c>
      <c r="G66" s="11">
        <f t="shared" si="18"/>
        <v>855963.76</v>
      </c>
      <c r="H66" s="3">
        <f t="shared" si="18"/>
        <v>0</v>
      </c>
      <c r="I66" s="3">
        <f t="shared" si="18"/>
        <v>48868</v>
      </c>
      <c r="J66" s="3">
        <f t="shared" si="18"/>
        <v>855963.76</v>
      </c>
      <c r="K66" s="11">
        <f t="shared" si="18"/>
        <v>855963.76</v>
      </c>
      <c r="L66" s="53">
        <f t="shared" si="2"/>
        <v>1</v>
      </c>
    </row>
    <row r="67" spans="1:12" ht="47.25" x14ac:dyDescent="0.2">
      <c r="A67" s="12" t="s">
        <v>32</v>
      </c>
      <c r="B67" s="10" t="s">
        <v>23</v>
      </c>
      <c r="C67" s="10" t="s">
        <v>61</v>
      </c>
      <c r="D67" s="10" t="s">
        <v>63</v>
      </c>
      <c r="E67" s="10" t="s">
        <v>65</v>
      </c>
      <c r="F67" s="10" t="s">
        <v>33</v>
      </c>
      <c r="G67" s="11">
        <v>855963.76</v>
      </c>
      <c r="H67" s="3">
        <v>0</v>
      </c>
      <c r="I67" s="3">
        <v>48868</v>
      </c>
      <c r="J67" s="3">
        <v>855963.76</v>
      </c>
      <c r="K67" s="11">
        <v>855963.76</v>
      </c>
      <c r="L67" s="53">
        <f t="shared" si="2"/>
        <v>1</v>
      </c>
    </row>
    <row r="68" spans="1:12" ht="47.25" x14ac:dyDescent="0.2">
      <c r="A68" s="12" t="s">
        <v>36</v>
      </c>
      <c r="B68" s="10" t="s">
        <v>23</v>
      </c>
      <c r="C68" s="10" t="s">
        <v>61</v>
      </c>
      <c r="D68" s="10" t="s">
        <v>63</v>
      </c>
      <c r="E68" s="10" t="s">
        <v>65</v>
      </c>
      <c r="F68" s="10">
        <v>200</v>
      </c>
      <c r="G68" s="11">
        <f>G69</f>
        <v>32883.24</v>
      </c>
      <c r="H68" s="3"/>
      <c r="I68" s="3">
        <f>I69</f>
        <v>31190</v>
      </c>
      <c r="J68" s="3">
        <f t="shared" ref="J68:K68" si="20">J69</f>
        <v>32883.24</v>
      </c>
      <c r="K68" s="11">
        <f t="shared" si="20"/>
        <v>32883.24</v>
      </c>
      <c r="L68" s="53">
        <f t="shared" si="2"/>
        <v>1</v>
      </c>
    </row>
    <row r="69" spans="1:12" ht="47.25" x14ac:dyDescent="0.2">
      <c r="A69" s="12" t="s">
        <v>38</v>
      </c>
      <c r="B69" s="10" t="s">
        <v>23</v>
      </c>
      <c r="C69" s="10" t="s">
        <v>61</v>
      </c>
      <c r="D69" s="10" t="s">
        <v>63</v>
      </c>
      <c r="E69" s="10" t="s">
        <v>65</v>
      </c>
      <c r="F69" s="10">
        <v>240</v>
      </c>
      <c r="G69" s="11">
        <v>32883.24</v>
      </c>
      <c r="H69" s="3"/>
      <c r="I69" s="3">
        <v>31190</v>
      </c>
      <c r="J69" s="3">
        <v>32883.24</v>
      </c>
      <c r="K69" s="11">
        <v>32883.24</v>
      </c>
      <c r="L69" s="53">
        <f t="shared" si="2"/>
        <v>1</v>
      </c>
    </row>
    <row r="70" spans="1:12" ht="31.5" x14ac:dyDescent="0.2">
      <c r="A70" s="9" t="s">
        <v>66</v>
      </c>
      <c r="B70" s="10" t="s">
        <v>23</v>
      </c>
      <c r="C70" s="10" t="s">
        <v>63</v>
      </c>
      <c r="D70" s="10" t="s">
        <v>0</v>
      </c>
      <c r="E70" s="10" t="s">
        <v>0</v>
      </c>
      <c r="F70" s="10" t="s">
        <v>0</v>
      </c>
      <c r="G70" s="11">
        <f>G71+G87</f>
        <v>4070937</v>
      </c>
      <c r="H70" s="3">
        <f>H71+H87</f>
        <v>30600</v>
      </c>
      <c r="I70" s="3">
        <f>I71+I87</f>
        <v>-56300</v>
      </c>
      <c r="J70" s="3">
        <f t="shared" ref="J70:K70" si="21">J71+J87</f>
        <v>4070937</v>
      </c>
      <c r="K70" s="11">
        <f t="shared" si="21"/>
        <v>3956475.8600000003</v>
      </c>
      <c r="L70" s="53">
        <f t="shared" si="2"/>
        <v>0.97188334282746214</v>
      </c>
    </row>
    <row r="71" spans="1:12" ht="63" x14ac:dyDescent="0.2">
      <c r="A71" s="9" t="s">
        <v>67</v>
      </c>
      <c r="B71" s="10" t="s">
        <v>23</v>
      </c>
      <c r="C71" s="10" t="s">
        <v>63</v>
      </c>
      <c r="D71" s="10" t="s">
        <v>68</v>
      </c>
      <c r="E71" s="10" t="s">
        <v>0</v>
      </c>
      <c r="F71" s="10" t="s">
        <v>0</v>
      </c>
      <c r="G71" s="11">
        <f>G72+G79+G82</f>
        <v>4046137</v>
      </c>
      <c r="H71" s="3">
        <f>H72+H79+H82</f>
        <v>30600</v>
      </c>
      <c r="I71" s="3">
        <f>I72+I79+I82</f>
        <v>-61300</v>
      </c>
      <c r="J71" s="3">
        <f t="shared" ref="J71:K71" si="22">J72+J79+J82</f>
        <v>4046137</v>
      </c>
      <c r="K71" s="11">
        <f t="shared" si="22"/>
        <v>3938831.8600000003</v>
      </c>
      <c r="L71" s="53">
        <f t="shared" si="2"/>
        <v>0.9734796078333483</v>
      </c>
    </row>
    <row r="72" spans="1:12" ht="31.5" x14ac:dyDescent="0.2">
      <c r="A72" s="12" t="s">
        <v>69</v>
      </c>
      <c r="B72" s="10" t="s">
        <v>23</v>
      </c>
      <c r="C72" s="10" t="s">
        <v>63</v>
      </c>
      <c r="D72" s="10" t="s">
        <v>68</v>
      </c>
      <c r="E72" s="10" t="s">
        <v>70</v>
      </c>
      <c r="F72" s="13" t="s">
        <v>0</v>
      </c>
      <c r="G72" s="11">
        <f>G73+G75+G77</f>
        <v>3962137</v>
      </c>
      <c r="H72" s="3">
        <f>H73+H75+H77</f>
        <v>0</v>
      </c>
      <c r="I72" s="3">
        <f>I73+I75+I77</f>
        <v>-30700</v>
      </c>
      <c r="J72" s="3">
        <f t="shared" ref="J72:K72" si="23">J73+J75+J77</f>
        <v>3962137</v>
      </c>
      <c r="K72" s="11">
        <f t="shared" si="23"/>
        <v>3854831.8600000003</v>
      </c>
      <c r="L72" s="53">
        <f t="shared" si="2"/>
        <v>0.97291735747653363</v>
      </c>
    </row>
    <row r="73" spans="1:12" ht="110.25" x14ac:dyDescent="0.2">
      <c r="A73" s="12" t="s">
        <v>30</v>
      </c>
      <c r="B73" s="10" t="s">
        <v>23</v>
      </c>
      <c r="C73" s="10" t="s">
        <v>63</v>
      </c>
      <c r="D73" s="10" t="s">
        <v>68</v>
      </c>
      <c r="E73" s="10" t="s">
        <v>70</v>
      </c>
      <c r="F73" s="10" t="s">
        <v>31</v>
      </c>
      <c r="G73" s="11">
        <f>G74</f>
        <v>2774192</v>
      </c>
      <c r="H73" s="3">
        <f>H74</f>
        <v>0</v>
      </c>
      <c r="I73" s="3">
        <f>I74</f>
        <v>51000</v>
      </c>
      <c r="J73" s="3">
        <f t="shared" ref="J73:K73" si="24">J74</f>
        <v>2774192</v>
      </c>
      <c r="K73" s="11">
        <f t="shared" si="24"/>
        <v>2773434.75</v>
      </c>
      <c r="L73" s="53">
        <f t="shared" si="2"/>
        <v>0.99972703763834658</v>
      </c>
    </row>
    <row r="74" spans="1:12" ht="31.5" x14ac:dyDescent="0.2">
      <c r="A74" s="12" t="s">
        <v>71</v>
      </c>
      <c r="B74" s="10" t="s">
        <v>23</v>
      </c>
      <c r="C74" s="10" t="s">
        <v>63</v>
      </c>
      <c r="D74" s="10" t="s">
        <v>68</v>
      </c>
      <c r="E74" s="10" t="s">
        <v>70</v>
      </c>
      <c r="F74" s="10" t="s">
        <v>72</v>
      </c>
      <c r="G74" s="11">
        <v>2774192</v>
      </c>
      <c r="H74" s="3">
        <v>0</v>
      </c>
      <c r="I74" s="3">
        <v>51000</v>
      </c>
      <c r="J74" s="3">
        <v>2774192</v>
      </c>
      <c r="K74" s="11">
        <v>2773434.75</v>
      </c>
      <c r="L74" s="53">
        <f t="shared" si="2"/>
        <v>0.99972703763834658</v>
      </c>
    </row>
    <row r="75" spans="1:12" ht="47.25" x14ac:dyDescent="0.2">
      <c r="A75" s="12" t="s">
        <v>36</v>
      </c>
      <c r="B75" s="10" t="s">
        <v>23</v>
      </c>
      <c r="C75" s="10" t="s">
        <v>63</v>
      </c>
      <c r="D75" s="10" t="s">
        <v>68</v>
      </c>
      <c r="E75" s="10" t="s">
        <v>70</v>
      </c>
      <c r="F75" s="10" t="s">
        <v>37</v>
      </c>
      <c r="G75" s="11">
        <f>G76</f>
        <v>1187401</v>
      </c>
      <c r="H75" s="3">
        <f>H76</f>
        <v>0</v>
      </c>
      <c r="I75" s="3">
        <f>I76</f>
        <v>-81700</v>
      </c>
      <c r="J75" s="3">
        <f t="shared" ref="J75:K75" si="25">J76</f>
        <v>1187401</v>
      </c>
      <c r="K75" s="11">
        <f t="shared" si="25"/>
        <v>1080853.1100000001</v>
      </c>
      <c r="L75" s="53">
        <f t="shared" si="2"/>
        <v>0.91026798023582611</v>
      </c>
    </row>
    <row r="76" spans="1:12" ht="47.25" x14ac:dyDescent="0.2">
      <c r="A76" s="12" t="s">
        <v>38</v>
      </c>
      <c r="B76" s="10" t="s">
        <v>23</v>
      </c>
      <c r="C76" s="10" t="s">
        <v>63</v>
      </c>
      <c r="D76" s="10" t="s">
        <v>68</v>
      </c>
      <c r="E76" s="10" t="s">
        <v>70</v>
      </c>
      <c r="F76" s="10" t="s">
        <v>39</v>
      </c>
      <c r="G76" s="11">
        <v>1187401</v>
      </c>
      <c r="H76" s="3">
        <v>0</v>
      </c>
      <c r="I76" s="3">
        <v>-81700</v>
      </c>
      <c r="J76" s="3">
        <v>1187401</v>
      </c>
      <c r="K76" s="11">
        <v>1080853.1100000001</v>
      </c>
      <c r="L76" s="53">
        <f t="shared" si="2"/>
        <v>0.91026798023582611</v>
      </c>
    </row>
    <row r="77" spans="1:12" ht="15.75" x14ac:dyDescent="0.2">
      <c r="A77" s="12" t="s">
        <v>40</v>
      </c>
      <c r="B77" s="10" t="s">
        <v>23</v>
      </c>
      <c r="C77" s="10" t="s">
        <v>63</v>
      </c>
      <c r="D77" s="10" t="s">
        <v>68</v>
      </c>
      <c r="E77" s="10" t="s">
        <v>70</v>
      </c>
      <c r="F77" s="10" t="s">
        <v>41</v>
      </c>
      <c r="G77" s="11">
        <f>G78</f>
        <v>544</v>
      </c>
      <c r="H77" s="3">
        <f>H78</f>
        <v>0</v>
      </c>
      <c r="I77" s="3">
        <f>I78</f>
        <v>0</v>
      </c>
      <c r="J77" s="3">
        <f t="shared" ref="J77:K77" si="26">J78</f>
        <v>544</v>
      </c>
      <c r="K77" s="11">
        <f t="shared" si="26"/>
        <v>544</v>
      </c>
      <c r="L77" s="53">
        <f t="shared" si="2"/>
        <v>1</v>
      </c>
    </row>
    <row r="78" spans="1:12" ht="31.5" x14ac:dyDescent="0.2">
      <c r="A78" s="12" t="s">
        <v>42</v>
      </c>
      <c r="B78" s="10" t="s">
        <v>23</v>
      </c>
      <c r="C78" s="10" t="s">
        <v>63</v>
      </c>
      <c r="D78" s="10" t="s">
        <v>68</v>
      </c>
      <c r="E78" s="10" t="s">
        <v>70</v>
      </c>
      <c r="F78" s="10" t="s">
        <v>43</v>
      </c>
      <c r="G78" s="11">
        <v>544</v>
      </c>
      <c r="H78" s="3">
        <v>0</v>
      </c>
      <c r="I78" s="3">
        <v>0</v>
      </c>
      <c r="J78" s="3">
        <v>544</v>
      </c>
      <c r="K78" s="11">
        <v>544</v>
      </c>
      <c r="L78" s="53">
        <f t="shared" ref="L78:L141" si="27">K78/J78</f>
        <v>1</v>
      </c>
    </row>
    <row r="79" spans="1:12" ht="78.75" x14ac:dyDescent="0.2">
      <c r="A79" s="12" t="s">
        <v>73</v>
      </c>
      <c r="B79" s="10" t="s">
        <v>23</v>
      </c>
      <c r="C79" s="10" t="s">
        <v>63</v>
      </c>
      <c r="D79" s="10" t="s">
        <v>68</v>
      </c>
      <c r="E79" s="10" t="s">
        <v>74</v>
      </c>
      <c r="F79" s="13" t="s">
        <v>0</v>
      </c>
      <c r="G79" s="11">
        <f t="shared" ref="G79:K80" si="28">G80</f>
        <v>84000</v>
      </c>
      <c r="H79" s="3">
        <f t="shared" si="28"/>
        <v>0</v>
      </c>
      <c r="I79" s="3">
        <f t="shared" si="28"/>
        <v>0</v>
      </c>
      <c r="J79" s="3">
        <f t="shared" si="28"/>
        <v>84000</v>
      </c>
      <c r="K79" s="11">
        <f t="shared" si="28"/>
        <v>84000</v>
      </c>
      <c r="L79" s="53">
        <f t="shared" si="27"/>
        <v>1</v>
      </c>
    </row>
    <row r="80" spans="1:12" ht="47.25" x14ac:dyDescent="0.2">
      <c r="A80" s="12" t="s">
        <v>36</v>
      </c>
      <c r="B80" s="10" t="s">
        <v>23</v>
      </c>
      <c r="C80" s="10" t="s">
        <v>63</v>
      </c>
      <c r="D80" s="10" t="s">
        <v>68</v>
      </c>
      <c r="E80" s="10" t="s">
        <v>74</v>
      </c>
      <c r="F80" s="10" t="s">
        <v>37</v>
      </c>
      <c r="G80" s="11">
        <f t="shared" si="28"/>
        <v>84000</v>
      </c>
      <c r="H80" s="3">
        <f t="shared" si="28"/>
        <v>0</v>
      </c>
      <c r="I80" s="3">
        <f t="shared" si="28"/>
        <v>0</v>
      </c>
      <c r="J80" s="3">
        <f t="shared" si="28"/>
        <v>84000</v>
      </c>
      <c r="K80" s="11">
        <f t="shared" si="28"/>
        <v>84000</v>
      </c>
      <c r="L80" s="53">
        <f t="shared" si="27"/>
        <v>1</v>
      </c>
    </row>
    <row r="81" spans="1:12" ht="47.25" x14ac:dyDescent="0.2">
      <c r="A81" s="12" t="s">
        <v>38</v>
      </c>
      <c r="B81" s="10" t="s">
        <v>23</v>
      </c>
      <c r="C81" s="10" t="s">
        <v>63</v>
      </c>
      <c r="D81" s="10" t="s">
        <v>68</v>
      </c>
      <c r="E81" s="10" t="s">
        <v>74</v>
      </c>
      <c r="F81" s="10" t="s">
        <v>39</v>
      </c>
      <c r="G81" s="11">
        <v>84000</v>
      </c>
      <c r="H81" s="3">
        <v>0</v>
      </c>
      <c r="I81" s="3">
        <v>0</v>
      </c>
      <c r="J81" s="3">
        <v>84000</v>
      </c>
      <c r="K81" s="11">
        <v>84000</v>
      </c>
      <c r="L81" s="53">
        <f t="shared" si="27"/>
        <v>1</v>
      </c>
    </row>
    <row r="82" spans="1:12" ht="110.25" hidden="1" x14ac:dyDescent="0.2">
      <c r="A82" s="12" t="s">
        <v>264</v>
      </c>
      <c r="B82" s="16" t="s">
        <v>23</v>
      </c>
      <c r="C82" s="16" t="s">
        <v>63</v>
      </c>
      <c r="D82" s="16" t="s">
        <v>68</v>
      </c>
      <c r="E82" s="16" t="s">
        <v>265</v>
      </c>
      <c r="F82" s="15"/>
      <c r="G82" s="11">
        <f>G83+G85</f>
        <v>0</v>
      </c>
      <c r="H82" s="3">
        <f>H83+H85</f>
        <v>30600</v>
      </c>
      <c r="I82" s="3">
        <f>I83+I85</f>
        <v>-30600</v>
      </c>
      <c r="J82" s="3">
        <f t="shared" ref="J82:K82" si="29">J83+J85</f>
        <v>0</v>
      </c>
      <c r="K82" s="11">
        <f t="shared" si="29"/>
        <v>0</v>
      </c>
      <c r="L82" s="53" t="e">
        <f t="shared" si="27"/>
        <v>#DIV/0!</v>
      </c>
    </row>
    <row r="83" spans="1:12" ht="47.25" hidden="1" x14ac:dyDescent="0.2">
      <c r="A83" s="12" t="s">
        <v>36</v>
      </c>
      <c r="B83" s="16" t="s">
        <v>23</v>
      </c>
      <c r="C83" s="16" t="s">
        <v>63</v>
      </c>
      <c r="D83" s="16" t="s">
        <v>68</v>
      </c>
      <c r="E83" s="16" t="s">
        <v>265</v>
      </c>
      <c r="F83" s="10">
        <v>200</v>
      </c>
      <c r="G83" s="11">
        <f>G84</f>
        <v>0</v>
      </c>
      <c r="H83" s="3">
        <f>H84</f>
        <v>19000</v>
      </c>
      <c r="I83" s="3">
        <f>I84</f>
        <v>-19000</v>
      </c>
      <c r="J83" s="3">
        <f t="shared" ref="J83:K83" si="30">J84</f>
        <v>0</v>
      </c>
      <c r="K83" s="11">
        <f t="shared" si="30"/>
        <v>0</v>
      </c>
      <c r="L83" s="53" t="e">
        <f t="shared" si="27"/>
        <v>#DIV/0!</v>
      </c>
    </row>
    <row r="84" spans="1:12" ht="47.25" hidden="1" x14ac:dyDescent="0.2">
      <c r="A84" s="12" t="s">
        <v>38</v>
      </c>
      <c r="B84" s="16" t="s">
        <v>23</v>
      </c>
      <c r="C84" s="16" t="s">
        <v>63</v>
      </c>
      <c r="D84" s="16" t="s">
        <v>68</v>
      </c>
      <c r="E84" s="16" t="s">
        <v>265</v>
      </c>
      <c r="F84" s="10">
        <v>240</v>
      </c>
      <c r="G84" s="11"/>
      <c r="H84" s="3">
        <v>19000</v>
      </c>
      <c r="I84" s="3">
        <v>-19000</v>
      </c>
      <c r="J84" s="3"/>
      <c r="K84" s="11"/>
      <c r="L84" s="53" t="e">
        <f t="shared" si="27"/>
        <v>#DIV/0!</v>
      </c>
    </row>
    <row r="85" spans="1:12" ht="31.5" hidden="1" x14ac:dyDescent="0.2">
      <c r="A85" s="12" t="s">
        <v>129</v>
      </c>
      <c r="B85" s="16" t="s">
        <v>23</v>
      </c>
      <c r="C85" s="16" t="s">
        <v>63</v>
      </c>
      <c r="D85" s="16" t="s">
        <v>68</v>
      </c>
      <c r="E85" s="16" t="s">
        <v>265</v>
      </c>
      <c r="F85" s="10">
        <v>300</v>
      </c>
      <c r="G85" s="11">
        <f>G86</f>
        <v>0</v>
      </c>
      <c r="H85" s="3">
        <f>H86</f>
        <v>11600</v>
      </c>
      <c r="I85" s="3">
        <f>I86</f>
        <v>-11600</v>
      </c>
      <c r="J85" s="3">
        <f t="shared" ref="J85:K85" si="31">J86</f>
        <v>0</v>
      </c>
      <c r="K85" s="11">
        <f t="shared" si="31"/>
        <v>0</v>
      </c>
      <c r="L85" s="53" t="e">
        <f t="shared" si="27"/>
        <v>#DIV/0!</v>
      </c>
    </row>
    <row r="86" spans="1:12" ht="15.75" hidden="1" x14ac:dyDescent="0.2">
      <c r="A86" s="12" t="s">
        <v>226</v>
      </c>
      <c r="B86" s="16" t="s">
        <v>23</v>
      </c>
      <c r="C86" s="16" t="s">
        <v>63</v>
      </c>
      <c r="D86" s="16" t="s">
        <v>68</v>
      </c>
      <c r="E86" s="16" t="s">
        <v>265</v>
      </c>
      <c r="F86" s="10">
        <v>360</v>
      </c>
      <c r="G86" s="11">
        <v>0</v>
      </c>
      <c r="H86" s="3">
        <v>11600</v>
      </c>
      <c r="I86" s="3">
        <v>-11600</v>
      </c>
      <c r="J86" s="3">
        <v>0</v>
      </c>
      <c r="K86" s="11">
        <v>0</v>
      </c>
      <c r="L86" s="53" t="e">
        <f t="shared" si="27"/>
        <v>#DIV/0!</v>
      </c>
    </row>
    <row r="87" spans="1:12" ht="15.75" x14ac:dyDescent="0.2">
      <c r="A87" s="9" t="s">
        <v>75</v>
      </c>
      <c r="B87" s="10" t="s">
        <v>23</v>
      </c>
      <c r="C87" s="10" t="s">
        <v>63</v>
      </c>
      <c r="D87" s="10" t="s">
        <v>17</v>
      </c>
      <c r="E87" s="10" t="s">
        <v>0</v>
      </c>
      <c r="F87" s="10" t="s">
        <v>0</v>
      </c>
      <c r="G87" s="11">
        <f t="shared" ref="G87:K89" si="32">G88</f>
        <v>24800</v>
      </c>
      <c r="H87" s="3">
        <f t="shared" si="32"/>
        <v>0</v>
      </c>
      <c r="I87" s="3">
        <f t="shared" si="32"/>
        <v>5000</v>
      </c>
      <c r="J87" s="3">
        <f t="shared" si="32"/>
        <v>24800</v>
      </c>
      <c r="K87" s="11">
        <f t="shared" si="32"/>
        <v>17644</v>
      </c>
      <c r="L87" s="53">
        <f t="shared" si="27"/>
        <v>0.71145161290322578</v>
      </c>
    </row>
    <row r="88" spans="1:12" ht="31.5" x14ac:dyDescent="0.2">
      <c r="A88" s="12" t="s">
        <v>76</v>
      </c>
      <c r="B88" s="10" t="s">
        <v>23</v>
      </c>
      <c r="C88" s="10" t="s">
        <v>63</v>
      </c>
      <c r="D88" s="10" t="s">
        <v>17</v>
      </c>
      <c r="E88" s="10" t="s">
        <v>77</v>
      </c>
      <c r="F88" s="13" t="s">
        <v>0</v>
      </c>
      <c r="G88" s="11">
        <f t="shared" si="32"/>
        <v>24800</v>
      </c>
      <c r="H88" s="3">
        <f t="shared" si="32"/>
        <v>0</v>
      </c>
      <c r="I88" s="3">
        <f t="shared" si="32"/>
        <v>5000</v>
      </c>
      <c r="J88" s="3">
        <f t="shared" si="32"/>
        <v>24800</v>
      </c>
      <c r="K88" s="11">
        <f t="shared" si="32"/>
        <v>17644</v>
      </c>
      <c r="L88" s="53">
        <f t="shared" si="27"/>
        <v>0.71145161290322578</v>
      </c>
    </row>
    <row r="89" spans="1:12" ht="47.25" x14ac:dyDescent="0.2">
      <c r="A89" s="12" t="s">
        <v>36</v>
      </c>
      <c r="B89" s="10" t="s">
        <v>23</v>
      </c>
      <c r="C89" s="10" t="s">
        <v>63</v>
      </c>
      <c r="D89" s="10" t="s">
        <v>17</v>
      </c>
      <c r="E89" s="10" t="s">
        <v>77</v>
      </c>
      <c r="F89" s="10" t="s">
        <v>37</v>
      </c>
      <c r="G89" s="11">
        <f t="shared" si="32"/>
        <v>24800</v>
      </c>
      <c r="H89" s="3">
        <f t="shared" si="32"/>
        <v>0</v>
      </c>
      <c r="I89" s="3">
        <f t="shared" si="32"/>
        <v>5000</v>
      </c>
      <c r="J89" s="3">
        <f t="shared" si="32"/>
        <v>24800</v>
      </c>
      <c r="K89" s="11">
        <f t="shared" si="32"/>
        <v>17644</v>
      </c>
      <c r="L89" s="53">
        <f t="shared" si="27"/>
        <v>0.71145161290322578</v>
      </c>
    </row>
    <row r="90" spans="1:12" ht="47.25" x14ac:dyDescent="0.2">
      <c r="A90" s="12" t="s">
        <v>38</v>
      </c>
      <c r="B90" s="10" t="s">
        <v>23</v>
      </c>
      <c r="C90" s="10" t="s">
        <v>63</v>
      </c>
      <c r="D90" s="10" t="s">
        <v>17</v>
      </c>
      <c r="E90" s="10" t="s">
        <v>77</v>
      </c>
      <c r="F90" s="10" t="s">
        <v>39</v>
      </c>
      <c r="G90" s="11">
        <v>24800</v>
      </c>
      <c r="H90" s="3">
        <v>0</v>
      </c>
      <c r="I90" s="3">
        <v>5000</v>
      </c>
      <c r="J90" s="3">
        <v>24800</v>
      </c>
      <c r="K90" s="11">
        <v>17644</v>
      </c>
      <c r="L90" s="53">
        <f t="shared" si="27"/>
        <v>0.71145161290322578</v>
      </c>
    </row>
    <row r="91" spans="1:12" ht="15.75" x14ac:dyDescent="0.2">
      <c r="A91" s="9" t="s">
        <v>78</v>
      </c>
      <c r="B91" s="10" t="s">
        <v>23</v>
      </c>
      <c r="C91" s="10" t="s">
        <v>27</v>
      </c>
      <c r="D91" s="10" t="s">
        <v>0</v>
      </c>
      <c r="E91" s="10" t="s">
        <v>0</v>
      </c>
      <c r="F91" s="10" t="s">
        <v>0</v>
      </c>
      <c r="G91" s="11">
        <f>G92+G96+G109</f>
        <v>28411917.470000003</v>
      </c>
      <c r="H91" s="3">
        <f>H92+H96+H109</f>
        <v>10972687.369999999</v>
      </c>
      <c r="I91" s="3">
        <f>I92+I96+I109</f>
        <v>180010</v>
      </c>
      <c r="J91" s="3">
        <f t="shared" ref="J91:K91" si="33">J92+J96+J109</f>
        <v>28411917.470000003</v>
      </c>
      <c r="K91" s="11">
        <f t="shared" si="33"/>
        <v>28403057.77</v>
      </c>
      <c r="L91" s="53">
        <f t="shared" si="27"/>
        <v>0.99968816958554951</v>
      </c>
    </row>
    <row r="92" spans="1:12" ht="15.75" x14ac:dyDescent="0.2">
      <c r="A92" s="9" t="s">
        <v>79</v>
      </c>
      <c r="B92" s="10" t="s">
        <v>23</v>
      </c>
      <c r="C92" s="10" t="s">
        <v>27</v>
      </c>
      <c r="D92" s="10" t="s">
        <v>46</v>
      </c>
      <c r="E92" s="10" t="s">
        <v>0</v>
      </c>
      <c r="F92" s="10" t="s">
        <v>0</v>
      </c>
      <c r="G92" s="11">
        <f t="shared" ref="G92:K94" si="34">G93</f>
        <v>78555.3</v>
      </c>
      <c r="H92" s="3">
        <f t="shared" si="34"/>
        <v>0</v>
      </c>
      <c r="I92" s="3">
        <f t="shared" si="34"/>
        <v>0</v>
      </c>
      <c r="J92" s="3">
        <f t="shared" si="34"/>
        <v>78555.3</v>
      </c>
      <c r="K92" s="11">
        <f t="shared" si="34"/>
        <v>78327.899999999994</v>
      </c>
      <c r="L92" s="53">
        <f t="shared" si="27"/>
        <v>0.99710522396324619</v>
      </c>
    </row>
    <row r="93" spans="1:12" ht="189" x14ac:dyDescent="0.2">
      <c r="A93" s="12" t="s">
        <v>80</v>
      </c>
      <c r="B93" s="10" t="s">
        <v>23</v>
      </c>
      <c r="C93" s="10" t="s">
        <v>27</v>
      </c>
      <c r="D93" s="10" t="s">
        <v>46</v>
      </c>
      <c r="E93" s="10" t="s">
        <v>81</v>
      </c>
      <c r="F93" s="13" t="s">
        <v>0</v>
      </c>
      <c r="G93" s="11">
        <f t="shared" si="34"/>
        <v>78555.3</v>
      </c>
      <c r="H93" s="3">
        <f t="shared" si="34"/>
        <v>0</v>
      </c>
      <c r="I93" s="3">
        <f t="shared" si="34"/>
        <v>0</v>
      </c>
      <c r="J93" s="3">
        <f t="shared" si="34"/>
        <v>78555.3</v>
      </c>
      <c r="K93" s="11">
        <f t="shared" si="34"/>
        <v>78327.899999999994</v>
      </c>
      <c r="L93" s="53">
        <f t="shared" si="27"/>
        <v>0.99710522396324619</v>
      </c>
    </row>
    <row r="94" spans="1:12" ht="47.25" x14ac:dyDescent="0.2">
      <c r="A94" s="12" t="s">
        <v>36</v>
      </c>
      <c r="B94" s="10" t="s">
        <v>23</v>
      </c>
      <c r="C94" s="10" t="s">
        <v>27</v>
      </c>
      <c r="D94" s="10" t="s">
        <v>46</v>
      </c>
      <c r="E94" s="10" t="s">
        <v>81</v>
      </c>
      <c r="F94" s="10" t="s">
        <v>37</v>
      </c>
      <c r="G94" s="11">
        <f t="shared" si="34"/>
        <v>78555.3</v>
      </c>
      <c r="H94" s="3">
        <f t="shared" si="34"/>
        <v>0</v>
      </c>
      <c r="I94" s="3">
        <f t="shared" si="34"/>
        <v>0</v>
      </c>
      <c r="J94" s="3">
        <f t="shared" si="34"/>
        <v>78555.3</v>
      </c>
      <c r="K94" s="11">
        <f t="shared" si="34"/>
        <v>78327.899999999994</v>
      </c>
      <c r="L94" s="53">
        <f t="shared" si="27"/>
        <v>0.99710522396324619</v>
      </c>
    </row>
    <row r="95" spans="1:12" ht="47.25" x14ac:dyDescent="0.2">
      <c r="A95" s="12" t="s">
        <v>38</v>
      </c>
      <c r="B95" s="10" t="s">
        <v>23</v>
      </c>
      <c r="C95" s="10" t="s">
        <v>27</v>
      </c>
      <c r="D95" s="10" t="s">
        <v>46</v>
      </c>
      <c r="E95" s="10" t="s">
        <v>81</v>
      </c>
      <c r="F95" s="10" t="s">
        <v>39</v>
      </c>
      <c r="G95" s="11">
        <v>78555.3</v>
      </c>
      <c r="H95" s="3">
        <v>0</v>
      </c>
      <c r="I95" s="3">
        <v>0</v>
      </c>
      <c r="J95" s="3">
        <v>78555.3</v>
      </c>
      <c r="K95" s="11">
        <v>78327.899999999994</v>
      </c>
      <c r="L95" s="53">
        <f t="shared" si="27"/>
        <v>0.99710522396324619</v>
      </c>
    </row>
    <row r="96" spans="1:12" ht="31.5" x14ac:dyDescent="0.2">
      <c r="A96" s="9" t="s">
        <v>82</v>
      </c>
      <c r="B96" s="10" t="s">
        <v>23</v>
      </c>
      <c r="C96" s="10" t="s">
        <v>27</v>
      </c>
      <c r="D96" s="10" t="s">
        <v>68</v>
      </c>
      <c r="E96" s="10" t="s">
        <v>0</v>
      </c>
      <c r="F96" s="10" t="s">
        <v>0</v>
      </c>
      <c r="G96" s="11">
        <f>G97+G100+G103+G106</f>
        <v>28116436.170000002</v>
      </c>
      <c r="H96" s="3">
        <f>H97+H100+H103+H106</f>
        <v>10952687.369999999</v>
      </c>
      <c r="I96" s="3">
        <f>I97+I100+I103+I106</f>
        <v>180010</v>
      </c>
      <c r="J96" s="3">
        <f t="shared" ref="J96:K96" si="35">J97+J100+J103+J106</f>
        <v>28116436.170000002</v>
      </c>
      <c r="K96" s="11">
        <f t="shared" si="35"/>
        <v>28107803.870000001</v>
      </c>
      <c r="L96" s="53">
        <f t="shared" si="27"/>
        <v>0.99969298029281495</v>
      </c>
    </row>
    <row r="97" spans="1:12" ht="63" x14ac:dyDescent="0.2">
      <c r="A97" s="12" t="s">
        <v>83</v>
      </c>
      <c r="B97" s="10" t="s">
        <v>23</v>
      </c>
      <c r="C97" s="10" t="s">
        <v>27</v>
      </c>
      <c r="D97" s="10" t="s">
        <v>68</v>
      </c>
      <c r="E97" s="10" t="s">
        <v>84</v>
      </c>
      <c r="F97" s="13" t="s">
        <v>0</v>
      </c>
      <c r="G97" s="11">
        <f t="shared" ref="G97:K98" si="36">G98</f>
        <v>420010</v>
      </c>
      <c r="H97" s="3">
        <f t="shared" si="36"/>
        <v>200000</v>
      </c>
      <c r="I97" s="3">
        <f t="shared" si="36"/>
        <v>120010</v>
      </c>
      <c r="J97" s="3">
        <f t="shared" si="36"/>
        <v>420010</v>
      </c>
      <c r="K97" s="11">
        <f t="shared" si="36"/>
        <v>420006</v>
      </c>
      <c r="L97" s="53">
        <f t="shared" si="27"/>
        <v>0.99999047641722816</v>
      </c>
    </row>
    <row r="98" spans="1:12" ht="47.25" x14ac:dyDescent="0.2">
      <c r="A98" s="12" t="s">
        <v>36</v>
      </c>
      <c r="B98" s="10" t="s">
        <v>23</v>
      </c>
      <c r="C98" s="10" t="s">
        <v>27</v>
      </c>
      <c r="D98" s="10" t="s">
        <v>68</v>
      </c>
      <c r="E98" s="10" t="s">
        <v>84</v>
      </c>
      <c r="F98" s="10" t="s">
        <v>37</v>
      </c>
      <c r="G98" s="11">
        <f t="shared" si="36"/>
        <v>420010</v>
      </c>
      <c r="H98" s="3">
        <f t="shared" si="36"/>
        <v>200000</v>
      </c>
      <c r="I98" s="3">
        <f t="shared" si="36"/>
        <v>120010</v>
      </c>
      <c r="J98" s="3">
        <f t="shared" si="36"/>
        <v>420010</v>
      </c>
      <c r="K98" s="11">
        <f t="shared" si="36"/>
        <v>420006</v>
      </c>
      <c r="L98" s="53">
        <f t="shared" si="27"/>
        <v>0.99999047641722816</v>
      </c>
    </row>
    <row r="99" spans="1:12" ht="47.25" x14ac:dyDescent="0.2">
      <c r="A99" s="12" t="s">
        <v>38</v>
      </c>
      <c r="B99" s="10" t="s">
        <v>23</v>
      </c>
      <c r="C99" s="10" t="s">
        <v>27</v>
      </c>
      <c r="D99" s="10" t="s">
        <v>68</v>
      </c>
      <c r="E99" s="10" t="s">
        <v>84</v>
      </c>
      <c r="F99" s="10" t="s">
        <v>39</v>
      </c>
      <c r="G99" s="11">
        <v>420010</v>
      </c>
      <c r="H99" s="3">
        <v>200000</v>
      </c>
      <c r="I99" s="3">
        <v>120010</v>
      </c>
      <c r="J99" s="3">
        <v>420010</v>
      </c>
      <c r="K99" s="11">
        <v>420006</v>
      </c>
      <c r="L99" s="53">
        <f t="shared" si="27"/>
        <v>0.99999047641722816</v>
      </c>
    </row>
    <row r="100" spans="1:12" ht="63" x14ac:dyDescent="0.2">
      <c r="A100" s="12" t="s">
        <v>83</v>
      </c>
      <c r="B100" s="10" t="s">
        <v>23</v>
      </c>
      <c r="C100" s="10" t="s">
        <v>27</v>
      </c>
      <c r="D100" s="10" t="s">
        <v>68</v>
      </c>
      <c r="E100" s="10" t="s">
        <v>85</v>
      </c>
      <c r="F100" s="13" t="s">
        <v>0</v>
      </c>
      <c r="G100" s="11">
        <f t="shared" ref="G100:K101" si="37">G101</f>
        <v>24828539.170000002</v>
      </c>
      <c r="H100" s="3">
        <f t="shared" si="37"/>
        <v>10752687.369999999</v>
      </c>
      <c r="I100" s="3">
        <f t="shared" si="37"/>
        <v>0</v>
      </c>
      <c r="J100" s="3">
        <f t="shared" si="37"/>
        <v>24828539.170000002</v>
      </c>
      <c r="K100" s="11">
        <f t="shared" si="37"/>
        <v>24820194.18</v>
      </c>
      <c r="L100" s="53">
        <f t="shared" si="27"/>
        <v>0.99966389524801014</v>
      </c>
    </row>
    <row r="101" spans="1:12" ht="47.25" x14ac:dyDescent="0.2">
      <c r="A101" s="12" t="s">
        <v>36</v>
      </c>
      <c r="B101" s="10" t="s">
        <v>23</v>
      </c>
      <c r="C101" s="10" t="s">
        <v>27</v>
      </c>
      <c r="D101" s="10" t="s">
        <v>68</v>
      </c>
      <c r="E101" s="10" t="s">
        <v>85</v>
      </c>
      <c r="F101" s="10" t="s">
        <v>37</v>
      </c>
      <c r="G101" s="11">
        <f t="shared" si="37"/>
        <v>24828539.170000002</v>
      </c>
      <c r="H101" s="3">
        <f t="shared" si="37"/>
        <v>10752687.369999999</v>
      </c>
      <c r="I101" s="3">
        <f t="shared" si="37"/>
        <v>0</v>
      </c>
      <c r="J101" s="3">
        <f t="shared" si="37"/>
        <v>24828539.170000002</v>
      </c>
      <c r="K101" s="11">
        <f t="shared" si="37"/>
        <v>24820194.18</v>
      </c>
      <c r="L101" s="53">
        <f t="shared" si="27"/>
        <v>0.99966389524801014</v>
      </c>
    </row>
    <row r="102" spans="1:12" ht="47.25" x14ac:dyDescent="0.2">
      <c r="A102" s="12" t="s">
        <v>38</v>
      </c>
      <c r="B102" s="10" t="s">
        <v>23</v>
      </c>
      <c r="C102" s="10" t="s">
        <v>27</v>
      </c>
      <c r="D102" s="10" t="s">
        <v>68</v>
      </c>
      <c r="E102" s="10" t="s">
        <v>85</v>
      </c>
      <c r="F102" s="10" t="s">
        <v>39</v>
      </c>
      <c r="G102" s="11">
        <v>24828539.170000002</v>
      </c>
      <c r="H102" s="3">
        <v>10752687.369999999</v>
      </c>
      <c r="I102" s="3"/>
      <c r="J102" s="3">
        <v>24828539.170000002</v>
      </c>
      <c r="K102" s="11">
        <v>24820194.18</v>
      </c>
      <c r="L102" s="53">
        <f t="shared" si="27"/>
        <v>0.99966389524801014</v>
      </c>
    </row>
    <row r="103" spans="1:12" ht="63" x14ac:dyDescent="0.2">
      <c r="A103" s="12" t="s">
        <v>83</v>
      </c>
      <c r="B103" s="10" t="s">
        <v>23</v>
      </c>
      <c r="C103" s="10" t="s">
        <v>27</v>
      </c>
      <c r="D103" s="10" t="s">
        <v>68</v>
      </c>
      <c r="E103" s="10" t="s">
        <v>86</v>
      </c>
      <c r="F103" s="13" t="s">
        <v>0</v>
      </c>
      <c r="G103" s="11">
        <f t="shared" ref="G103:K104" si="38">G104</f>
        <v>2700000</v>
      </c>
      <c r="H103" s="3">
        <f t="shared" si="38"/>
        <v>0</v>
      </c>
      <c r="I103" s="3">
        <f t="shared" si="38"/>
        <v>0</v>
      </c>
      <c r="J103" s="3">
        <f t="shared" si="38"/>
        <v>2700000</v>
      </c>
      <c r="K103" s="11">
        <f t="shared" si="38"/>
        <v>2699717</v>
      </c>
      <c r="L103" s="53">
        <f t="shared" si="27"/>
        <v>0.99989518518518516</v>
      </c>
    </row>
    <row r="104" spans="1:12" ht="47.25" x14ac:dyDescent="0.2">
      <c r="A104" s="12" t="s">
        <v>36</v>
      </c>
      <c r="B104" s="10" t="s">
        <v>23</v>
      </c>
      <c r="C104" s="10" t="s">
        <v>27</v>
      </c>
      <c r="D104" s="10" t="s">
        <v>68</v>
      </c>
      <c r="E104" s="10" t="s">
        <v>86</v>
      </c>
      <c r="F104" s="10" t="s">
        <v>37</v>
      </c>
      <c r="G104" s="11">
        <f t="shared" si="38"/>
        <v>2700000</v>
      </c>
      <c r="H104" s="3">
        <f t="shared" si="38"/>
        <v>0</v>
      </c>
      <c r="I104" s="3">
        <f t="shared" si="38"/>
        <v>0</v>
      </c>
      <c r="J104" s="3">
        <f t="shared" si="38"/>
        <v>2700000</v>
      </c>
      <c r="K104" s="11">
        <f t="shared" si="38"/>
        <v>2699717</v>
      </c>
      <c r="L104" s="53">
        <f t="shared" si="27"/>
        <v>0.99989518518518516</v>
      </c>
    </row>
    <row r="105" spans="1:12" ht="47.25" x14ac:dyDescent="0.2">
      <c r="A105" s="12" t="s">
        <v>38</v>
      </c>
      <c r="B105" s="10" t="s">
        <v>23</v>
      </c>
      <c r="C105" s="10" t="s">
        <v>27</v>
      </c>
      <c r="D105" s="10" t="s">
        <v>68</v>
      </c>
      <c r="E105" s="10" t="s">
        <v>86</v>
      </c>
      <c r="F105" s="10" t="s">
        <v>39</v>
      </c>
      <c r="G105" s="11">
        <v>2700000</v>
      </c>
      <c r="H105" s="3">
        <v>0</v>
      </c>
      <c r="I105" s="3">
        <v>0</v>
      </c>
      <c r="J105" s="3">
        <v>2700000</v>
      </c>
      <c r="K105" s="11">
        <v>2699717</v>
      </c>
      <c r="L105" s="53">
        <f t="shared" si="27"/>
        <v>0.99989518518518516</v>
      </c>
    </row>
    <row r="106" spans="1:12" ht="31.5" x14ac:dyDescent="0.2">
      <c r="A106" s="12" t="s">
        <v>87</v>
      </c>
      <c r="B106" s="10" t="s">
        <v>23</v>
      </c>
      <c r="C106" s="10" t="s">
        <v>27</v>
      </c>
      <c r="D106" s="10" t="s">
        <v>68</v>
      </c>
      <c r="E106" s="10" t="s">
        <v>88</v>
      </c>
      <c r="F106" s="13" t="s">
        <v>0</v>
      </c>
      <c r="G106" s="11">
        <f t="shared" ref="G106:K107" si="39">G107</f>
        <v>167887</v>
      </c>
      <c r="H106" s="3">
        <f t="shared" si="39"/>
        <v>0</v>
      </c>
      <c r="I106" s="3">
        <f t="shared" si="39"/>
        <v>60000</v>
      </c>
      <c r="J106" s="3">
        <f t="shared" si="39"/>
        <v>167887</v>
      </c>
      <c r="K106" s="11">
        <f t="shared" si="39"/>
        <v>167886.69</v>
      </c>
      <c r="L106" s="53">
        <f t="shared" si="27"/>
        <v>0.99999815351992716</v>
      </c>
    </row>
    <row r="107" spans="1:12" ht="47.25" x14ac:dyDescent="0.2">
      <c r="A107" s="12" t="s">
        <v>36</v>
      </c>
      <c r="B107" s="10" t="s">
        <v>23</v>
      </c>
      <c r="C107" s="10" t="s">
        <v>27</v>
      </c>
      <c r="D107" s="10" t="s">
        <v>68</v>
      </c>
      <c r="E107" s="10" t="s">
        <v>88</v>
      </c>
      <c r="F107" s="10" t="s">
        <v>37</v>
      </c>
      <c r="G107" s="11">
        <f t="shared" si="39"/>
        <v>167887</v>
      </c>
      <c r="H107" s="3">
        <f t="shared" si="39"/>
        <v>0</v>
      </c>
      <c r="I107" s="3">
        <f t="shared" si="39"/>
        <v>60000</v>
      </c>
      <c r="J107" s="3">
        <f t="shared" si="39"/>
        <v>167887</v>
      </c>
      <c r="K107" s="11">
        <f t="shared" si="39"/>
        <v>167886.69</v>
      </c>
      <c r="L107" s="53">
        <f t="shared" si="27"/>
        <v>0.99999815351992716</v>
      </c>
    </row>
    <row r="108" spans="1:12" ht="47.25" x14ac:dyDescent="0.2">
      <c r="A108" s="12" t="s">
        <v>38</v>
      </c>
      <c r="B108" s="10" t="s">
        <v>23</v>
      </c>
      <c r="C108" s="10" t="s">
        <v>27</v>
      </c>
      <c r="D108" s="10" t="s">
        <v>68</v>
      </c>
      <c r="E108" s="10" t="s">
        <v>88</v>
      </c>
      <c r="F108" s="10" t="s">
        <v>39</v>
      </c>
      <c r="G108" s="11">
        <v>167887</v>
      </c>
      <c r="H108" s="3">
        <v>0</v>
      </c>
      <c r="I108" s="3">
        <v>60000</v>
      </c>
      <c r="J108" s="3">
        <v>167887</v>
      </c>
      <c r="K108" s="11">
        <v>167886.69</v>
      </c>
      <c r="L108" s="53">
        <f t="shared" si="27"/>
        <v>0.99999815351992716</v>
      </c>
    </row>
    <row r="109" spans="1:12" ht="31.5" x14ac:dyDescent="0.2">
      <c r="A109" s="9" t="s">
        <v>89</v>
      </c>
      <c r="B109" s="10" t="s">
        <v>23</v>
      </c>
      <c r="C109" s="10" t="s">
        <v>27</v>
      </c>
      <c r="D109" s="10" t="s">
        <v>19</v>
      </c>
      <c r="E109" s="10" t="s">
        <v>0</v>
      </c>
      <c r="F109" s="10" t="s">
        <v>0</v>
      </c>
      <c r="G109" s="11">
        <f>G110+G115</f>
        <v>216926</v>
      </c>
      <c r="H109" s="3">
        <f>H110+H115</f>
        <v>20000</v>
      </c>
      <c r="I109" s="3">
        <f>I110+I115</f>
        <v>0</v>
      </c>
      <c r="J109" s="3">
        <f t="shared" ref="J109:K109" si="40">J110+J115</f>
        <v>216926</v>
      </c>
      <c r="K109" s="11">
        <f t="shared" si="40"/>
        <v>216926</v>
      </c>
      <c r="L109" s="53">
        <f t="shared" si="27"/>
        <v>1</v>
      </c>
    </row>
    <row r="110" spans="1:12" ht="78.75" x14ac:dyDescent="0.2">
      <c r="A110" s="12" t="s">
        <v>90</v>
      </c>
      <c r="B110" s="10" t="s">
        <v>23</v>
      </c>
      <c r="C110" s="10" t="s">
        <v>27</v>
      </c>
      <c r="D110" s="10" t="s">
        <v>19</v>
      </c>
      <c r="E110" s="10" t="s">
        <v>91</v>
      </c>
      <c r="F110" s="13" t="s">
        <v>0</v>
      </c>
      <c r="G110" s="11">
        <f>G111+G113</f>
        <v>216926</v>
      </c>
      <c r="H110" s="3">
        <f>H111+H113</f>
        <v>0</v>
      </c>
      <c r="I110" s="3">
        <f>I111+I113</f>
        <v>0</v>
      </c>
      <c r="J110" s="3">
        <f t="shared" ref="J110:K110" si="41">J111+J113</f>
        <v>216926</v>
      </c>
      <c r="K110" s="11">
        <f t="shared" si="41"/>
        <v>216926</v>
      </c>
      <c r="L110" s="53">
        <f t="shared" si="27"/>
        <v>1</v>
      </c>
    </row>
    <row r="111" spans="1:12" ht="110.25" x14ac:dyDescent="0.2">
      <c r="A111" s="12" t="s">
        <v>30</v>
      </c>
      <c r="B111" s="10" t="s">
        <v>23</v>
      </c>
      <c r="C111" s="10" t="s">
        <v>27</v>
      </c>
      <c r="D111" s="10" t="s">
        <v>19</v>
      </c>
      <c r="E111" s="10" t="s">
        <v>91</v>
      </c>
      <c r="F111" s="10" t="s">
        <v>31</v>
      </c>
      <c r="G111" s="11">
        <f>G112</f>
        <v>157659.44</v>
      </c>
      <c r="H111" s="3">
        <f>H112</f>
        <v>0</v>
      </c>
      <c r="I111" s="3">
        <f>I112</f>
        <v>0</v>
      </c>
      <c r="J111" s="3">
        <f t="shared" ref="J111:K111" si="42">J112</f>
        <v>157659.44</v>
      </c>
      <c r="K111" s="11">
        <f t="shared" si="42"/>
        <v>157659.44</v>
      </c>
      <c r="L111" s="53">
        <f t="shared" si="27"/>
        <v>1</v>
      </c>
    </row>
    <row r="112" spans="1:12" ht="47.25" x14ac:dyDescent="0.2">
      <c r="A112" s="12" t="s">
        <v>32</v>
      </c>
      <c r="B112" s="10" t="s">
        <v>23</v>
      </c>
      <c r="C112" s="10" t="s">
        <v>27</v>
      </c>
      <c r="D112" s="10" t="s">
        <v>19</v>
      </c>
      <c r="E112" s="10" t="s">
        <v>91</v>
      </c>
      <c r="F112" s="10" t="s">
        <v>33</v>
      </c>
      <c r="G112" s="11">
        <v>157659.44</v>
      </c>
      <c r="H112" s="3">
        <v>0</v>
      </c>
      <c r="I112" s="3">
        <v>0</v>
      </c>
      <c r="J112" s="3">
        <v>157659.44</v>
      </c>
      <c r="K112" s="11">
        <v>157659.44</v>
      </c>
      <c r="L112" s="53">
        <f t="shared" si="27"/>
        <v>1</v>
      </c>
    </row>
    <row r="113" spans="1:12" ht="47.25" x14ac:dyDescent="0.2">
      <c r="A113" s="12" t="s">
        <v>36</v>
      </c>
      <c r="B113" s="10" t="s">
        <v>23</v>
      </c>
      <c r="C113" s="10" t="s">
        <v>27</v>
      </c>
      <c r="D113" s="10" t="s">
        <v>19</v>
      </c>
      <c r="E113" s="10" t="s">
        <v>91</v>
      </c>
      <c r="F113" s="10" t="s">
        <v>37</v>
      </c>
      <c r="G113" s="11">
        <f>G114</f>
        <v>59266.559999999998</v>
      </c>
      <c r="H113" s="3">
        <f>H114</f>
        <v>0</v>
      </c>
      <c r="I113" s="3">
        <f>I114</f>
        <v>0</v>
      </c>
      <c r="J113" s="3">
        <f t="shared" ref="J113:K113" si="43">J114</f>
        <v>59266.559999999998</v>
      </c>
      <c r="K113" s="11">
        <f t="shared" si="43"/>
        <v>59266.559999999998</v>
      </c>
      <c r="L113" s="53">
        <f t="shared" si="27"/>
        <v>1</v>
      </c>
    </row>
    <row r="114" spans="1:12" ht="47.25" x14ac:dyDescent="0.2">
      <c r="A114" s="12" t="s">
        <v>38</v>
      </c>
      <c r="B114" s="10" t="s">
        <v>23</v>
      </c>
      <c r="C114" s="10" t="s">
        <v>27</v>
      </c>
      <c r="D114" s="10" t="s">
        <v>19</v>
      </c>
      <c r="E114" s="10" t="s">
        <v>91</v>
      </c>
      <c r="F114" s="10" t="s">
        <v>39</v>
      </c>
      <c r="G114" s="11">
        <v>59266.559999999998</v>
      </c>
      <c r="H114" s="3">
        <v>0</v>
      </c>
      <c r="I114" s="3">
        <v>0</v>
      </c>
      <c r="J114" s="3">
        <v>59266.559999999998</v>
      </c>
      <c r="K114" s="11">
        <v>59266.559999999998</v>
      </c>
      <c r="L114" s="53">
        <f t="shared" si="27"/>
        <v>1</v>
      </c>
    </row>
    <row r="115" spans="1:12" ht="31.5" hidden="1" x14ac:dyDescent="0.2">
      <c r="A115" s="12" t="s">
        <v>92</v>
      </c>
      <c r="B115" s="10" t="s">
        <v>23</v>
      </c>
      <c r="C115" s="10" t="s">
        <v>27</v>
      </c>
      <c r="D115" s="10" t="s">
        <v>19</v>
      </c>
      <c r="E115" s="10" t="s">
        <v>93</v>
      </c>
      <c r="F115" s="13" t="s">
        <v>0</v>
      </c>
      <c r="G115" s="11">
        <f t="shared" ref="G115:K116" si="44">G116</f>
        <v>0</v>
      </c>
      <c r="H115" s="3">
        <f t="shared" si="44"/>
        <v>20000</v>
      </c>
      <c r="I115" s="3">
        <f t="shared" si="44"/>
        <v>0</v>
      </c>
      <c r="J115" s="3">
        <f t="shared" si="44"/>
        <v>0</v>
      </c>
      <c r="K115" s="11">
        <f t="shared" si="44"/>
        <v>0</v>
      </c>
      <c r="L115" s="53" t="e">
        <f t="shared" si="27"/>
        <v>#DIV/0!</v>
      </c>
    </row>
    <row r="116" spans="1:12" ht="47.25" hidden="1" x14ac:dyDescent="0.2">
      <c r="A116" s="12" t="s">
        <v>36</v>
      </c>
      <c r="B116" s="10" t="s">
        <v>23</v>
      </c>
      <c r="C116" s="10" t="s">
        <v>27</v>
      </c>
      <c r="D116" s="10" t="s">
        <v>19</v>
      </c>
      <c r="E116" s="10" t="s">
        <v>93</v>
      </c>
      <c r="F116" s="10" t="s">
        <v>37</v>
      </c>
      <c r="G116" s="11">
        <f t="shared" si="44"/>
        <v>0</v>
      </c>
      <c r="H116" s="3">
        <f t="shared" si="44"/>
        <v>20000</v>
      </c>
      <c r="I116" s="3">
        <f t="shared" si="44"/>
        <v>0</v>
      </c>
      <c r="J116" s="3">
        <f t="shared" si="44"/>
        <v>0</v>
      </c>
      <c r="K116" s="11">
        <f t="shared" si="44"/>
        <v>0</v>
      </c>
      <c r="L116" s="53" t="e">
        <f t="shared" si="27"/>
        <v>#DIV/0!</v>
      </c>
    </row>
    <row r="117" spans="1:12" ht="47.25" hidden="1" x14ac:dyDescent="0.2">
      <c r="A117" s="12" t="s">
        <v>38</v>
      </c>
      <c r="B117" s="10" t="s">
        <v>23</v>
      </c>
      <c r="C117" s="10" t="s">
        <v>27</v>
      </c>
      <c r="D117" s="10" t="s">
        <v>19</v>
      </c>
      <c r="E117" s="10" t="s">
        <v>93</v>
      </c>
      <c r="F117" s="10" t="s">
        <v>39</v>
      </c>
      <c r="G117" s="11"/>
      <c r="H117" s="3">
        <v>20000</v>
      </c>
      <c r="I117" s="3"/>
      <c r="J117" s="3"/>
      <c r="K117" s="11"/>
      <c r="L117" s="53" t="e">
        <f t="shared" si="27"/>
        <v>#DIV/0!</v>
      </c>
    </row>
    <row r="118" spans="1:12" ht="15.75" x14ac:dyDescent="0.2">
      <c r="A118" s="9" t="s">
        <v>94</v>
      </c>
      <c r="B118" s="10" t="s">
        <v>23</v>
      </c>
      <c r="C118" s="10" t="s">
        <v>46</v>
      </c>
      <c r="D118" s="10" t="s">
        <v>0</v>
      </c>
      <c r="E118" s="10" t="s">
        <v>0</v>
      </c>
      <c r="F118" s="10" t="s">
        <v>0</v>
      </c>
      <c r="G118" s="11">
        <f>G119+G131+G144+G168</f>
        <v>21235580.789999999</v>
      </c>
      <c r="H118" s="3">
        <f>H119+H131+H144+H168</f>
        <v>1542000</v>
      </c>
      <c r="I118" s="3">
        <f>I119+I131+I144+I168</f>
        <v>8092108.8900000006</v>
      </c>
      <c r="J118" s="3">
        <f>J119+J131+J144+J168</f>
        <v>21297747.640000001</v>
      </c>
      <c r="K118" s="3">
        <f t="shared" ref="K118" si="45">K119+K131+K144+K168</f>
        <v>16406013.16</v>
      </c>
      <c r="L118" s="53">
        <f t="shared" si="27"/>
        <v>0.77031681646876715</v>
      </c>
    </row>
    <row r="119" spans="1:12" ht="15.75" x14ac:dyDescent="0.2">
      <c r="A119" s="9" t="s">
        <v>95</v>
      </c>
      <c r="B119" s="10" t="s">
        <v>23</v>
      </c>
      <c r="C119" s="10" t="s">
        <v>46</v>
      </c>
      <c r="D119" s="10" t="s">
        <v>25</v>
      </c>
      <c r="E119" s="10" t="s">
        <v>0</v>
      </c>
      <c r="F119" s="10" t="s">
        <v>0</v>
      </c>
      <c r="G119" s="11">
        <f>G120+G123</f>
        <v>661261</v>
      </c>
      <c r="H119" s="3">
        <f>H120+H123</f>
        <v>100000</v>
      </c>
      <c r="I119" s="3">
        <f>I120+I123</f>
        <v>185270</v>
      </c>
      <c r="J119" s="3">
        <f>J120+J123+J126</f>
        <v>723427.85</v>
      </c>
      <c r="K119" s="3">
        <f>K120+K123+K126</f>
        <v>712082.87999999989</v>
      </c>
      <c r="L119" s="53">
        <f t="shared" si="27"/>
        <v>0.98431775884768591</v>
      </c>
    </row>
    <row r="120" spans="1:12" ht="47.25" x14ac:dyDescent="0.2">
      <c r="A120" s="12" t="s">
        <v>96</v>
      </c>
      <c r="B120" s="10" t="s">
        <v>23</v>
      </c>
      <c r="C120" s="10" t="s">
        <v>46</v>
      </c>
      <c r="D120" s="10" t="s">
        <v>25</v>
      </c>
      <c r="E120" s="10" t="s">
        <v>97</v>
      </c>
      <c r="F120" s="13" t="s">
        <v>0</v>
      </c>
      <c r="G120" s="11">
        <f t="shared" ref="G120:K121" si="46">G121</f>
        <v>121590</v>
      </c>
      <c r="H120" s="3">
        <f t="shared" si="46"/>
        <v>0</v>
      </c>
      <c r="I120" s="3">
        <f t="shared" si="46"/>
        <v>0</v>
      </c>
      <c r="J120" s="3">
        <f t="shared" si="46"/>
        <v>121590</v>
      </c>
      <c r="K120" s="11">
        <f t="shared" si="46"/>
        <v>110455.46</v>
      </c>
      <c r="L120" s="53">
        <f t="shared" si="27"/>
        <v>0.90842552841516577</v>
      </c>
    </row>
    <row r="121" spans="1:12" ht="47.25" x14ac:dyDescent="0.2">
      <c r="A121" s="12" t="s">
        <v>36</v>
      </c>
      <c r="B121" s="10" t="s">
        <v>23</v>
      </c>
      <c r="C121" s="10" t="s">
        <v>46</v>
      </c>
      <c r="D121" s="10" t="s">
        <v>25</v>
      </c>
      <c r="E121" s="10" t="s">
        <v>97</v>
      </c>
      <c r="F121" s="10" t="s">
        <v>37</v>
      </c>
      <c r="G121" s="11">
        <f t="shared" si="46"/>
        <v>121590</v>
      </c>
      <c r="H121" s="3">
        <f t="shared" si="46"/>
        <v>0</v>
      </c>
      <c r="I121" s="3">
        <f t="shared" si="46"/>
        <v>0</v>
      </c>
      <c r="J121" s="3">
        <f t="shared" si="46"/>
        <v>121590</v>
      </c>
      <c r="K121" s="11">
        <f t="shared" si="46"/>
        <v>110455.46</v>
      </c>
      <c r="L121" s="53">
        <f t="shared" si="27"/>
        <v>0.90842552841516577</v>
      </c>
    </row>
    <row r="122" spans="1:12" ht="47.25" x14ac:dyDescent="0.2">
      <c r="A122" s="12" t="s">
        <v>38</v>
      </c>
      <c r="B122" s="10" t="s">
        <v>23</v>
      </c>
      <c r="C122" s="10" t="s">
        <v>46</v>
      </c>
      <c r="D122" s="10" t="s">
        <v>25</v>
      </c>
      <c r="E122" s="10" t="s">
        <v>97</v>
      </c>
      <c r="F122" s="10" t="s">
        <v>39</v>
      </c>
      <c r="G122" s="11">
        <v>121590</v>
      </c>
      <c r="H122" s="3">
        <v>0</v>
      </c>
      <c r="I122" s="3">
        <v>0</v>
      </c>
      <c r="J122" s="3">
        <v>121590</v>
      </c>
      <c r="K122" s="11">
        <v>110455.46</v>
      </c>
      <c r="L122" s="53">
        <f t="shared" si="27"/>
        <v>0.90842552841516577</v>
      </c>
    </row>
    <row r="123" spans="1:12" ht="78.75" x14ac:dyDescent="0.2">
      <c r="A123" s="12" t="s">
        <v>98</v>
      </c>
      <c r="B123" s="10" t="s">
        <v>23</v>
      </c>
      <c r="C123" s="10" t="s">
        <v>46</v>
      </c>
      <c r="D123" s="10" t="s">
        <v>25</v>
      </c>
      <c r="E123" s="10" t="s">
        <v>99</v>
      </c>
      <c r="F123" s="13" t="s">
        <v>0</v>
      </c>
      <c r="G123" s="11">
        <f t="shared" ref="G123:K124" si="47">G124</f>
        <v>539671</v>
      </c>
      <c r="H123" s="3">
        <f t="shared" si="47"/>
        <v>100000</v>
      </c>
      <c r="I123" s="3">
        <f t="shared" si="47"/>
        <v>185270</v>
      </c>
      <c r="J123" s="3">
        <f t="shared" si="47"/>
        <v>539671</v>
      </c>
      <c r="K123" s="11">
        <f t="shared" si="47"/>
        <v>539460.56999999995</v>
      </c>
      <c r="L123" s="53">
        <f t="shared" si="27"/>
        <v>0.99961007725076934</v>
      </c>
    </row>
    <row r="124" spans="1:12" ht="47.25" x14ac:dyDescent="0.2">
      <c r="A124" s="12" t="s">
        <v>36</v>
      </c>
      <c r="B124" s="10" t="s">
        <v>23</v>
      </c>
      <c r="C124" s="10" t="s">
        <v>46</v>
      </c>
      <c r="D124" s="10" t="s">
        <v>25</v>
      </c>
      <c r="E124" s="10" t="s">
        <v>99</v>
      </c>
      <c r="F124" s="10" t="s">
        <v>37</v>
      </c>
      <c r="G124" s="11">
        <f t="shared" si="47"/>
        <v>539671</v>
      </c>
      <c r="H124" s="3">
        <f t="shared" si="47"/>
        <v>100000</v>
      </c>
      <c r="I124" s="3">
        <f t="shared" si="47"/>
        <v>185270</v>
      </c>
      <c r="J124" s="3">
        <f t="shared" si="47"/>
        <v>539671</v>
      </c>
      <c r="K124" s="11">
        <f t="shared" si="47"/>
        <v>539460.56999999995</v>
      </c>
      <c r="L124" s="53">
        <f t="shared" si="27"/>
        <v>0.99961007725076934</v>
      </c>
    </row>
    <row r="125" spans="1:12" ht="47.25" x14ac:dyDescent="0.2">
      <c r="A125" s="12" t="s">
        <v>38</v>
      </c>
      <c r="B125" s="10" t="s">
        <v>23</v>
      </c>
      <c r="C125" s="10" t="s">
        <v>46</v>
      </c>
      <c r="D125" s="10" t="s">
        <v>25</v>
      </c>
      <c r="E125" s="10" t="s">
        <v>99</v>
      </c>
      <c r="F125" s="10" t="s">
        <v>39</v>
      </c>
      <c r="G125" s="11">
        <v>539671</v>
      </c>
      <c r="H125" s="3">
        <v>100000</v>
      </c>
      <c r="I125" s="3">
        <v>185270</v>
      </c>
      <c r="J125" s="3">
        <v>539671</v>
      </c>
      <c r="K125" s="11">
        <v>539460.56999999995</v>
      </c>
      <c r="L125" s="53">
        <f t="shared" si="27"/>
        <v>0.99961007725076934</v>
      </c>
    </row>
    <row r="126" spans="1:12" ht="31.5" x14ac:dyDescent="0.2">
      <c r="A126" s="17" t="s">
        <v>312</v>
      </c>
      <c r="B126" s="16" t="s">
        <v>23</v>
      </c>
      <c r="C126" s="16" t="s">
        <v>46</v>
      </c>
      <c r="D126" s="16" t="s">
        <v>25</v>
      </c>
      <c r="E126" s="10">
        <v>7000083030</v>
      </c>
      <c r="F126" s="10"/>
      <c r="G126" s="11"/>
      <c r="H126" s="3"/>
      <c r="I126" s="3"/>
      <c r="J126" s="3">
        <f>J127+J129</f>
        <v>62166.85</v>
      </c>
      <c r="K126" s="3">
        <f>K127+K129</f>
        <v>62166.85</v>
      </c>
      <c r="L126" s="53">
        <f t="shared" si="27"/>
        <v>1</v>
      </c>
    </row>
    <row r="127" spans="1:12" ht="47.25" x14ac:dyDescent="0.2">
      <c r="A127" s="12" t="s">
        <v>36</v>
      </c>
      <c r="B127" s="16" t="s">
        <v>23</v>
      </c>
      <c r="C127" s="16" t="s">
        <v>46</v>
      </c>
      <c r="D127" s="16" t="s">
        <v>25</v>
      </c>
      <c r="E127" s="10">
        <v>7000083030</v>
      </c>
      <c r="F127" s="10">
        <v>200</v>
      </c>
      <c r="G127" s="11"/>
      <c r="H127" s="3"/>
      <c r="I127" s="3"/>
      <c r="J127" s="3">
        <f>J128</f>
        <v>60166.85</v>
      </c>
      <c r="K127" s="11">
        <f>K128</f>
        <v>60166.85</v>
      </c>
      <c r="L127" s="53">
        <f t="shared" si="27"/>
        <v>1</v>
      </c>
    </row>
    <row r="128" spans="1:12" ht="47.25" x14ac:dyDescent="0.2">
      <c r="A128" s="12" t="s">
        <v>38</v>
      </c>
      <c r="B128" s="16" t="s">
        <v>23</v>
      </c>
      <c r="C128" s="16" t="s">
        <v>46</v>
      </c>
      <c r="D128" s="16" t="s">
        <v>25</v>
      </c>
      <c r="E128" s="10">
        <v>7000083030</v>
      </c>
      <c r="F128" s="10">
        <v>240</v>
      </c>
      <c r="G128" s="11"/>
      <c r="H128" s="3"/>
      <c r="I128" s="3"/>
      <c r="J128" s="3">
        <v>60166.85</v>
      </c>
      <c r="K128" s="11">
        <v>60166.85</v>
      </c>
      <c r="L128" s="53">
        <f t="shared" si="27"/>
        <v>1</v>
      </c>
    </row>
    <row r="129" spans="1:12" ht="15.75" x14ac:dyDescent="0.2">
      <c r="A129" s="17" t="s">
        <v>40</v>
      </c>
      <c r="B129" s="16" t="s">
        <v>23</v>
      </c>
      <c r="C129" s="16" t="s">
        <v>46</v>
      </c>
      <c r="D129" s="16" t="s">
        <v>25</v>
      </c>
      <c r="E129" s="10">
        <v>7000083030</v>
      </c>
      <c r="F129" s="10">
        <v>800</v>
      </c>
      <c r="G129" s="11"/>
      <c r="H129" s="3"/>
      <c r="I129" s="3"/>
      <c r="J129" s="3">
        <f>J130</f>
        <v>2000</v>
      </c>
      <c r="K129" s="11">
        <f>K130</f>
        <v>2000</v>
      </c>
      <c r="L129" s="53">
        <f t="shared" si="27"/>
        <v>1</v>
      </c>
    </row>
    <row r="130" spans="1:12" ht="15.75" x14ac:dyDescent="0.2">
      <c r="A130" s="17" t="s">
        <v>293</v>
      </c>
      <c r="B130" s="16" t="s">
        <v>23</v>
      </c>
      <c r="C130" s="16" t="s">
        <v>46</v>
      </c>
      <c r="D130" s="16" t="s">
        <v>25</v>
      </c>
      <c r="E130" s="10">
        <v>7000083030</v>
      </c>
      <c r="F130" s="10">
        <v>830</v>
      </c>
      <c r="G130" s="11"/>
      <c r="H130" s="3"/>
      <c r="I130" s="3"/>
      <c r="J130" s="3">
        <v>2000</v>
      </c>
      <c r="K130" s="11">
        <v>2000</v>
      </c>
      <c r="L130" s="53">
        <f t="shared" si="27"/>
        <v>1</v>
      </c>
    </row>
    <row r="131" spans="1:12" ht="15.75" x14ac:dyDescent="0.2">
      <c r="A131" s="9" t="s">
        <v>100</v>
      </c>
      <c r="B131" s="10" t="s">
        <v>23</v>
      </c>
      <c r="C131" s="10" t="s">
        <v>46</v>
      </c>
      <c r="D131" s="10" t="s">
        <v>61</v>
      </c>
      <c r="E131" s="10" t="s">
        <v>0</v>
      </c>
      <c r="F131" s="10" t="s">
        <v>0</v>
      </c>
      <c r="G131" s="11">
        <f>G132+G141+G138+G135</f>
        <v>6045890.0300000003</v>
      </c>
      <c r="H131" s="3">
        <f>H132+H141+H138</f>
        <v>550000</v>
      </c>
      <c r="I131" s="3">
        <f>I132+I141+I138+I135</f>
        <v>5177740</v>
      </c>
      <c r="J131" s="3">
        <f t="shared" ref="J131:K131" si="48">J132+J141+J138+J135</f>
        <v>6045890.0300000003</v>
      </c>
      <c r="K131" s="11">
        <f t="shared" si="48"/>
        <v>1345142.46</v>
      </c>
      <c r="L131" s="53">
        <f t="shared" si="27"/>
        <v>0.22248874083473857</v>
      </c>
    </row>
    <row r="132" spans="1:12" ht="31.5" x14ac:dyDescent="0.2">
      <c r="A132" s="12" t="s">
        <v>101</v>
      </c>
      <c r="B132" s="10" t="s">
        <v>23</v>
      </c>
      <c r="C132" s="10" t="s">
        <v>46</v>
      </c>
      <c r="D132" s="10" t="s">
        <v>61</v>
      </c>
      <c r="E132" s="10" t="s">
        <v>102</v>
      </c>
      <c r="F132" s="13" t="s">
        <v>0</v>
      </c>
      <c r="G132" s="11">
        <f t="shared" ref="G132:K133" si="49">G133</f>
        <v>150000</v>
      </c>
      <c r="H132" s="3">
        <f t="shared" si="49"/>
        <v>50000</v>
      </c>
      <c r="I132" s="3">
        <f t="shared" si="49"/>
        <v>0</v>
      </c>
      <c r="J132" s="3">
        <f t="shared" si="49"/>
        <v>150000</v>
      </c>
      <c r="K132" s="11">
        <f t="shared" si="49"/>
        <v>150000</v>
      </c>
      <c r="L132" s="53">
        <f t="shared" si="27"/>
        <v>1</v>
      </c>
    </row>
    <row r="133" spans="1:12" ht="15.75" x14ac:dyDescent="0.2">
      <c r="A133" s="12" t="s">
        <v>40</v>
      </c>
      <c r="B133" s="10" t="s">
        <v>23</v>
      </c>
      <c r="C133" s="10" t="s">
        <v>46</v>
      </c>
      <c r="D133" s="10" t="s">
        <v>61</v>
      </c>
      <c r="E133" s="10" t="s">
        <v>102</v>
      </c>
      <c r="F133" s="10" t="s">
        <v>41</v>
      </c>
      <c r="G133" s="11">
        <f t="shared" si="49"/>
        <v>150000</v>
      </c>
      <c r="H133" s="3">
        <f t="shared" si="49"/>
        <v>50000</v>
      </c>
      <c r="I133" s="3">
        <f t="shared" si="49"/>
        <v>0</v>
      </c>
      <c r="J133" s="3">
        <f t="shared" si="49"/>
        <v>150000</v>
      </c>
      <c r="K133" s="11">
        <f t="shared" si="49"/>
        <v>150000</v>
      </c>
      <c r="L133" s="53">
        <f t="shared" si="27"/>
        <v>1</v>
      </c>
    </row>
    <row r="134" spans="1:12" ht="78.75" x14ac:dyDescent="0.2">
      <c r="A134" s="12" t="s">
        <v>103</v>
      </c>
      <c r="B134" s="10" t="s">
        <v>23</v>
      </c>
      <c r="C134" s="10" t="s">
        <v>46</v>
      </c>
      <c r="D134" s="10" t="s">
        <v>61</v>
      </c>
      <c r="E134" s="10" t="s">
        <v>102</v>
      </c>
      <c r="F134" s="10" t="s">
        <v>104</v>
      </c>
      <c r="G134" s="11">
        <v>150000</v>
      </c>
      <c r="H134" s="3">
        <v>50000</v>
      </c>
      <c r="I134" s="3"/>
      <c r="J134" s="3">
        <v>150000</v>
      </c>
      <c r="K134" s="11">
        <v>150000</v>
      </c>
      <c r="L134" s="53">
        <f t="shared" si="27"/>
        <v>1</v>
      </c>
    </row>
    <row r="135" spans="1:12" ht="94.5" x14ac:dyDescent="0.2">
      <c r="A135" s="17" t="s">
        <v>297</v>
      </c>
      <c r="B135" s="16" t="s">
        <v>23</v>
      </c>
      <c r="C135" s="16" t="s">
        <v>46</v>
      </c>
      <c r="D135" s="16" t="s">
        <v>61</v>
      </c>
      <c r="E135" s="16" t="s">
        <v>298</v>
      </c>
      <c r="F135" s="15"/>
      <c r="G135" s="11">
        <f>G136</f>
        <v>5000000</v>
      </c>
      <c r="H135" s="3"/>
      <c r="I135" s="3">
        <f>I136</f>
        <v>5000000</v>
      </c>
      <c r="J135" s="3">
        <f t="shared" ref="J135:K136" si="50">J136</f>
        <v>5000000</v>
      </c>
      <c r="K135" s="11">
        <f t="shared" si="50"/>
        <v>299500</v>
      </c>
      <c r="L135" s="53">
        <f t="shared" si="27"/>
        <v>5.9900000000000002E-2</v>
      </c>
    </row>
    <row r="136" spans="1:12" ht="47.25" x14ac:dyDescent="0.2">
      <c r="A136" s="12" t="s">
        <v>121</v>
      </c>
      <c r="B136" s="16" t="s">
        <v>23</v>
      </c>
      <c r="C136" s="16" t="s">
        <v>46</v>
      </c>
      <c r="D136" s="16" t="s">
        <v>61</v>
      </c>
      <c r="E136" s="16" t="s">
        <v>298</v>
      </c>
      <c r="F136" s="16" t="s">
        <v>122</v>
      </c>
      <c r="G136" s="11">
        <f>G137</f>
        <v>5000000</v>
      </c>
      <c r="H136" s="3"/>
      <c r="I136" s="3">
        <f>I137</f>
        <v>5000000</v>
      </c>
      <c r="J136" s="3">
        <f t="shared" si="50"/>
        <v>5000000</v>
      </c>
      <c r="K136" s="11">
        <f t="shared" si="50"/>
        <v>299500</v>
      </c>
      <c r="L136" s="53">
        <f t="shared" si="27"/>
        <v>5.9900000000000002E-2</v>
      </c>
    </row>
    <row r="137" spans="1:12" ht="15.75" x14ac:dyDescent="0.2">
      <c r="A137" s="12" t="s">
        <v>123</v>
      </c>
      <c r="B137" s="16" t="s">
        <v>23</v>
      </c>
      <c r="C137" s="16" t="s">
        <v>46</v>
      </c>
      <c r="D137" s="16" t="s">
        <v>61</v>
      </c>
      <c r="E137" s="16" t="s">
        <v>298</v>
      </c>
      <c r="F137" s="16" t="s">
        <v>124</v>
      </c>
      <c r="G137" s="11">
        <v>5000000</v>
      </c>
      <c r="H137" s="3"/>
      <c r="I137" s="3">
        <v>5000000</v>
      </c>
      <c r="J137" s="3">
        <v>5000000</v>
      </c>
      <c r="K137" s="11">
        <v>299500</v>
      </c>
      <c r="L137" s="53">
        <f t="shared" si="27"/>
        <v>5.9900000000000002E-2</v>
      </c>
    </row>
    <row r="138" spans="1:12" ht="47.25" x14ac:dyDescent="0.2">
      <c r="A138" s="17" t="s">
        <v>248</v>
      </c>
      <c r="B138" s="16" t="s">
        <v>23</v>
      </c>
      <c r="C138" s="16" t="s">
        <v>46</v>
      </c>
      <c r="D138" s="16" t="s">
        <v>61</v>
      </c>
      <c r="E138" s="16" t="s">
        <v>266</v>
      </c>
      <c r="F138" s="15"/>
      <c r="G138" s="11">
        <f t="shared" ref="G138:K139" si="51">G139</f>
        <v>708521</v>
      </c>
      <c r="H138" s="3">
        <f t="shared" si="51"/>
        <v>500000</v>
      </c>
      <c r="I138" s="3">
        <f t="shared" si="51"/>
        <v>177740</v>
      </c>
      <c r="J138" s="3">
        <f t="shared" si="51"/>
        <v>708521</v>
      </c>
      <c r="K138" s="11">
        <f t="shared" si="51"/>
        <v>708519.46</v>
      </c>
      <c r="L138" s="53">
        <f t="shared" si="27"/>
        <v>0.99999782645821356</v>
      </c>
    </row>
    <row r="139" spans="1:12" ht="47.25" x14ac:dyDescent="0.2">
      <c r="A139" s="12" t="s">
        <v>121</v>
      </c>
      <c r="B139" s="16" t="s">
        <v>23</v>
      </c>
      <c r="C139" s="16" t="s">
        <v>46</v>
      </c>
      <c r="D139" s="16" t="s">
        <v>61</v>
      </c>
      <c r="E139" s="16" t="s">
        <v>266</v>
      </c>
      <c r="F139" s="16" t="s">
        <v>122</v>
      </c>
      <c r="G139" s="11">
        <f t="shared" si="51"/>
        <v>708521</v>
      </c>
      <c r="H139" s="3">
        <f t="shared" si="51"/>
        <v>500000</v>
      </c>
      <c r="I139" s="3">
        <f t="shared" si="51"/>
        <v>177740</v>
      </c>
      <c r="J139" s="3">
        <f t="shared" si="51"/>
        <v>708521</v>
      </c>
      <c r="K139" s="11">
        <f t="shared" si="51"/>
        <v>708519.46</v>
      </c>
      <c r="L139" s="53">
        <f t="shared" si="27"/>
        <v>0.99999782645821356</v>
      </c>
    </row>
    <row r="140" spans="1:12" ht="15.75" x14ac:dyDescent="0.2">
      <c r="A140" s="12" t="s">
        <v>123</v>
      </c>
      <c r="B140" s="16" t="s">
        <v>23</v>
      </c>
      <c r="C140" s="16" t="s">
        <v>46</v>
      </c>
      <c r="D140" s="16" t="s">
        <v>61</v>
      </c>
      <c r="E140" s="16" t="s">
        <v>266</v>
      </c>
      <c r="F140" s="16" t="s">
        <v>124</v>
      </c>
      <c r="G140" s="11">
        <v>708521</v>
      </c>
      <c r="H140" s="3">
        <v>500000</v>
      </c>
      <c r="I140" s="3">
        <v>177740</v>
      </c>
      <c r="J140" s="3">
        <v>708521</v>
      </c>
      <c r="K140" s="11">
        <v>708519.46</v>
      </c>
      <c r="L140" s="53">
        <f t="shared" si="27"/>
        <v>0.99999782645821356</v>
      </c>
    </row>
    <row r="141" spans="1:12" ht="31.5" x14ac:dyDescent="0.2">
      <c r="A141" s="12" t="s">
        <v>105</v>
      </c>
      <c r="B141" s="10" t="s">
        <v>23</v>
      </c>
      <c r="C141" s="10" t="s">
        <v>46</v>
      </c>
      <c r="D141" s="10" t="s">
        <v>61</v>
      </c>
      <c r="E141" s="10" t="s">
        <v>106</v>
      </c>
      <c r="F141" s="13" t="s">
        <v>0</v>
      </c>
      <c r="G141" s="11">
        <f t="shared" ref="G141:K142" si="52">G142</f>
        <v>187369.03</v>
      </c>
      <c r="H141" s="3">
        <f t="shared" si="52"/>
        <v>0</v>
      </c>
      <c r="I141" s="3">
        <f t="shared" si="52"/>
        <v>0</v>
      </c>
      <c r="J141" s="3">
        <f t="shared" si="52"/>
        <v>187369.03</v>
      </c>
      <c r="K141" s="11">
        <f t="shared" si="52"/>
        <v>187123</v>
      </c>
      <c r="L141" s="53">
        <f t="shared" si="27"/>
        <v>0.99868692280682669</v>
      </c>
    </row>
    <row r="142" spans="1:12" ht="47.25" x14ac:dyDescent="0.2">
      <c r="A142" s="12" t="s">
        <v>36</v>
      </c>
      <c r="B142" s="10" t="s">
        <v>23</v>
      </c>
      <c r="C142" s="10" t="s">
        <v>46</v>
      </c>
      <c r="D142" s="10" t="s">
        <v>61</v>
      </c>
      <c r="E142" s="10" t="s">
        <v>106</v>
      </c>
      <c r="F142" s="10" t="s">
        <v>37</v>
      </c>
      <c r="G142" s="11">
        <f t="shared" si="52"/>
        <v>187369.03</v>
      </c>
      <c r="H142" s="3">
        <f t="shared" si="52"/>
        <v>0</v>
      </c>
      <c r="I142" s="3">
        <f t="shared" si="52"/>
        <v>0</v>
      </c>
      <c r="J142" s="3">
        <f t="shared" si="52"/>
        <v>187369.03</v>
      </c>
      <c r="K142" s="11">
        <v>187123</v>
      </c>
      <c r="L142" s="53">
        <f t="shared" ref="L142:L205" si="53">K142/J142</f>
        <v>0.99868692280682669</v>
      </c>
    </row>
    <row r="143" spans="1:12" ht="47.25" x14ac:dyDescent="0.2">
      <c r="A143" s="12" t="s">
        <v>38</v>
      </c>
      <c r="B143" s="10" t="s">
        <v>23</v>
      </c>
      <c r="C143" s="10" t="s">
        <v>46</v>
      </c>
      <c r="D143" s="10" t="s">
        <v>61</v>
      </c>
      <c r="E143" s="10" t="s">
        <v>106</v>
      </c>
      <c r="F143" s="10" t="s">
        <v>39</v>
      </c>
      <c r="G143" s="11">
        <v>187369.03</v>
      </c>
      <c r="H143" s="3">
        <v>0</v>
      </c>
      <c r="I143" s="3">
        <v>0</v>
      </c>
      <c r="J143" s="3">
        <v>187369.03</v>
      </c>
      <c r="K143" s="11">
        <v>187123</v>
      </c>
      <c r="L143" s="53">
        <f t="shared" si="53"/>
        <v>0.99868692280682669</v>
      </c>
    </row>
    <row r="144" spans="1:12" ht="15.75" x14ac:dyDescent="0.2">
      <c r="A144" s="9" t="s">
        <v>107</v>
      </c>
      <c r="B144" s="10" t="s">
        <v>23</v>
      </c>
      <c r="C144" s="10" t="s">
        <v>46</v>
      </c>
      <c r="D144" s="10" t="s">
        <v>63</v>
      </c>
      <c r="E144" s="10" t="s">
        <v>0</v>
      </c>
      <c r="F144" s="10" t="s">
        <v>0</v>
      </c>
      <c r="G144" s="11">
        <f>G145+G148+G154+G162+G165+G151+G159</f>
        <v>14328429.76</v>
      </c>
      <c r="H144" s="3">
        <f>H145+H148+H154+H162+H165+H151+H159</f>
        <v>692000</v>
      </c>
      <c r="I144" s="3">
        <f>I145+I148+I154+I162+I165+I151+I159</f>
        <v>2729098.89</v>
      </c>
      <c r="J144" s="3">
        <f t="shared" ref="J144:K144" si="54">J145+J148+J154+J162+J165+J151+J159</f>
        <v>14328429.76</v>
      </c>
      <c r="K144" s="11">
        <f t="shared" si="54"/>
        <v>14149162.82</v>
      </c>
      <c r="L144" s="53">
        <f t="shared" si="53"/>
        <v>0.98748872395630882</v>
      </c>
    </row>
    <row r="145" spans="1:14" ht="31.5" x14ac:dyDescent="0.2">
      <c r="A145" s="12" t="s">
        <v>108</v>
      </c>
      <c r="B145" s="10" t="s">
        <v>23</v>
      </c>
      <c r="C145" s="10" t="s">
        <v>46</v>
      </c>
      <c r="D145" s="10" t="s">
        <v>63</v>
      </c>
      <c r="E145" s="10" t="s">
        <v>109</v>
      </c>
      <c r="F145" s="13" t="s">
        <v>0</v>
      </c>
      <c r="G145" s="11">
        <f t="shared" ref="G145:K146" si="55">G146</f>
        <v>3693268</v>
      </c>
      <c r="H145" s="3">
        <f t="shared" si="55"/>
        <v>100000</v>
      </c>
      <c r="I145" s="3">
        <f t="shared" si="55"/>
        <v>100000</v>
      </c>
      <c r="J145" s="3">
        <f t="shared" si="55"/>
        <v>3693268</v>
      </c>
      <c r="K145" s="11">
        <f t="shared" si="55"/>
        <v>3646937.46</v>
      </c>
      <c r="L145" s="53">
        <f t="shared" si="53"/>
        <v>0.98745540805595478</v>
      </c>
    </row>
    <row r="146" spans="1:14" ht="47.25" x14ac:dyDescent="0.2">
      <c r="A146" s="12" t="s">
        <v>36</v>
      </c>
      <c r="B146" s="10" t="s">
        <v>23</v>
      </c>
      <c r="C146" s="10" t="s">
        <v>46</v>
      </c>
      <c r="D146" s="10" t="s">
        <v>63</v>
      </c>
      <c r="E146" s="10" t="s">
        <v>109</v>
      </c>
      <c r="F146" s="10" t="s">
        <v>37</v>
      </c>
      <c r="G146" s="11">
        <f t="shared" si="55"/>
        <v>3693268</v>
      </c>
      <c r="H146" s="3">
        <f t="shared" si="55"/>
        <v>100000</v>
      </c>
      <c r="I146" s="3">
        <f t="shared" si="55"/>
        <v>100000</v>
      </c>
      <c r="J146" s="3">
        <f t="shared" si="55"/>
        <v>3693268</v>
      </c>
      <c r="K146" s="11">
        <f t="shared" si="55"/>
        <v>3646937.46</v>
      </c>
      <c r="L146" s="53">
        <f t="shared" si="53"/>
        <v>0.98745540805595478</v>
      </c>
    </row>
    <row r="147" spans="1:14" ht="47.25" x14ac:dyDescent="0.2">
      <c r="A147" s="12" t="s">
        <v>38</v>
      </c>
      <c r="B147" s="10" t="s">
        <v>23</v>
      </c>
      <c r="C147" s="10" t="s">
        <v>46</v>
      </c>
      <c r="D147" s="10" t="s">
        <v>63</v>
      </c>
      <c r="E147" s="10" t="s">
        <v>109</v>
      </c>
      <c r="F147" s="10" t="s">
        <v>39</v>
      </c>
      <c r="G147" s="11">
        <v>3693268</v>
      </c>
      <c r="H147" s="3">
        <v>100000</v>
      </c>
      <c r="I147" s="3">
        <v>100000</v>
      </c>
      <c r="J147" s="3">
        <v>3693268</v>
      </c>
      <c r="K147" s="11">
        <v>3646937.46</v>
      </c>
      <c r="L147" s="53">
        <f t="shared" si="53"/>
        <v>0.98745540805595478</v>
      </c>
    </row>
    <row r="148" spans="1:14" ht="15.75" x14ac:dyDescent="0.2">
      <c r="A148" s="12" t="s">
        <v>110</v>
      </c>
      <c r="B148" s="10" t="s">
        <v>23</v>
      </c>
      <c r="C148" s="10" t="s">
        <v>46</v>
      </c>
      <c r="D148" s="10" t="s">
        <v>63</v>
      </c>
      <c r="E148" s="10" t="s">
        <v>111</v>
      </c>
      <c r="F148" s="13" t="s">
        <v>0</v>
      </c>
      <c r="G148" s="11">
        <f t="shared" ref="G148:K149" si="56">G149</f>
        <v>296299</v>
      </c>
      <c r="H148" s="3">
        <f t="shared" si="56"/>
        <v>50000</v>
      </c>
      <c r="I148" s="3">
        <f t="shared" si="56"/>
        <v>60000</v>
      </c>
      <c r="J148" s="3">
        <f t="shared" si="56"/>
        <v>296299</v>
      </c>
      <c r="K148" s="11">
        <f t="shared" si="56"/>
        <v>296299</v>
      </c>
      <c r="L148" s="53">
        <f t="shared" si="53"/>
        <v>1</v>
      </c>
    </row>
    <row r="149" spans="1:14" ht="47.25" x14ac:dyDescent="0.2">
      <c r="A149" s="12" t="s">
        <v>36</v>
      </c>
      <c r="B149" s="10" t="s">
        <v>23</v>
      </c>
      <c r="C149" s="10" t="s">
        <v>46</v>
      </c>
      <c r="D149" s="10" t="s">
        <v>63</v>
      </c>
      <c r="E149" s="10" t="s">
        <v>111</v>
      </c>
      <c r="F149" s="10" t="s">
        <v>37</v>
      </c>
      <c r="G149" s="11">
        <f t="shared" si="56"/>
        <v>296299</v>
      </c>
      <c r="H149" s="3">
        <f t="shared" si="56"/>
        <v>50000</v>
      </c>
      <c r="I149" s="3">
        <f t="shared" si="56"/>
        <v>60000</v>
      </c>
      <c r="J149" s="3">
        <f t="shared" si="56"/>
        <v>296299</v>
      </c>
      <c r="K149" s="11">
        <f t="shared" si="56"/>
        <v>296299</v>
      </c>
      <c r="L149" s="53">
        <f t="shared" si="53"/>
        <v>1</v>
      </c>
    </row>
    <row r="150" spans="1:14" ht="47.25" x14ac:dyDescent="0.2">
      <c r="A150" s="12" t="s">
        <v>38</v>
      </c>
      <c r="B150" s="10" t="s">
        <v>23</v>
      </c>
      <c r="C150" s="10" t="s">
        <v>46</v>
      </c>
      <c r="D150" s="10" t="s">
        <v>63</v>
      </c>
      <c r="E150" s="10" t="s">
        <v>111</v>
      </c>
      <c r="F150" s="10" t="s">
        <v>39</v>
      </c>
      <c r="G150" s="11">
        <v>296299</v>
      </c>
      <c r="H150" s="3">
        <v>50000</v>
      </c>
      <c r="I150" s="3">
        <v>60000</v>
      </c>
      <c r="J150" s="3">
        <v>296299</v>
      </c>
      <c r="K150" s="11">
        <v>296299</v>
      </c>
      <c r="L150" s="53">
        <f t="shared" si="53"/>
        <v>1</v>
      </c>
    </row>
    <row r="151" spans="1:14" ht="31.5" x14ac:dyDescent="0.2">
      <c r="A151" s="17" t="s">
        <v>267</v>
      </c>
      <c r="B151" s="16" t="s">
        <v>23</v>
      </c>
      <c r="C151" s="16" t="s">
        <v>46</v>
      </c>
      <c r="D151" s="16" t="s">
        <v>63</v>
      </c>
      <c r="E151" s="16" t="s">
        <v>268</v>
      </c>
      <c r="F151" s="15"/>
      <c r="G151" s="11">
        <f t="shared" ref="G151:K152" si="57">G152</f>
        <v>200000</v>
      </c>
      <c r="H151" s="3">
        <f t="shared" si="57"/>
        <v>150000</v>
      </c>
      <c r="I151" s="3">
        <f t="shared" si="57"/>
        <v>0</v>
      </c>
      <c r="J151" s="3">
        <f t="shared" si="57"/>
        <v>200000</v>
      </c>
      <c r="K151" s="11">
        <f t="shared" si="57"/>
        <v>200000</v>
      </c>
      <c r="L151" s="53">
        <f t="shared" si="53"/>
        <v>1</v>
      </c>
    </row>
    <row r="152" spans="1:14" ht="15.75" x14ac:dyDescent="0.2">
      <c r="A152" s="18" t="s">
        <v>40</v>
      </c>
      <c r="B152" s="16" t="s">
        <v>23</v>
      </c>
      <c r="C152" s="16" t="s">
        <v>46</v>
      </c>
      <c r="D152" s="16" t="s">
        <v>63</v>
      </c>
      <c r="E152" s="16" t="s">
        <v>268</v>
      </c>
      <c r="F152" s="16" t="s">
        <v>41</v>
      </c>
      <c r="G152" s="11">
        <f t="shared" si="57"/>
        <v>200000</v>
      </c>
      <c r="H152" s="3">
        <f t="shared" si="57"/>
        <v>150000</v>
      </c>
      <c r="I152" s="3">
        <f t="shared" si="57"/>
        <v>0</v>
      </c>
      <c r="J152" s="3">
        <f t="shared" si="57"/>
        <v>200000</v>
      </c>
      <c r="K152" s="11">
        <f t="shared" si="57"/>
        <v>200000</v>
      </c>
      <c r="L152" s="53">
        <f t="shared" si="53"/>
        <v>1</v>
      </c>
    </row>
    <row r="153" spans="1:14" ht="78.75" x14ac:dyDescent="0.2">
      <c r="A153" s="18" t="s">
        <v>269</v>
      </c>
      <c r="B153" s="16" t="s">
        <v>23</v>
      </c>
      <c r="C153" s="16" t="s">
        <v>46</v>
      </c>
      <c r="D153" s="16" t="s">
        <v>63</v>
      </c>
      <c r="E153" s="16" t="s">
        <v>268</v>
      </c>
      <c r="F153" s="16" t="s">
        <v>104</v>
      </c>
      <c r="G153" s="11">
        <v>200000</v>
      </c>
      <c r="H153" s="3">
        <v>150000</v>
      </c>
      <c r="I153" s="3"/>
      <c r="J153" s="3">
        <v>200000</v>
      </c>
      <c r="K153" s="11">
        <v>200000</v>
      </c>
      <c r="L153" s="53">
        <f t="shared" si="53"/>
        <v>1</v>
      </c>
    </row>
    <row r="154" spans="1:14" ht="15.75" x14ac:dyDescent="0.2">
      <c r="A154" s="12" t="s">
        <v>112</v>
      </c>
      <c r="B154" s="10" t="s">
        <v>23</v>
      </c>
      <c r="C154" s="10" t="s">
        <v>46</v>
      </c>
      <c r="D154" s="10" t="s">
        <v>63</v>
      </c>
      <c r="E154" s="10" t="s">
        <v>113</v>
      </c>
      <c r="F154" s="13" t="s">
        <v>0</v>
      </c>
      <c r="G154" s="11">
        <f>G155+G157</f>
        <v>1342200.6600000001</v>
      </c>
      <c r="H154" s="3">
        <f>H155+H157</f>
        <v>200000</v>
      </c>
      <c r="I154" s="3">
        <f>I155+I157</f>
        <v>100000</v>
      </c>
      <c r="J154" s="3">
        <f t="shared" ref="J154:K154" si="58">J155+J157</f>
        <v>1342200.6600000001</v>
      </c>
      <c r="K154" s="11">
        <f t="shared" si="58"/>
        <v>1259410.3500000001</v>
      </c>
      <c r="L154" s="53">
        <f t="shared" si="53"/>
        <v>0.93831748674598325</v>
      </c>
    </row>
    <row r="155" spans="1:14" s="26" customFormat="1" ht="47.25" x14ac:dyDescent="0.2">
      <c r="A155" s="21" t="s">
        <v>36</v>
      </c>
      <c r="B155" s="23" t="s">
        <v>23</v>
      </c>
      <c r="C155" s="23" t="s">
        <v>46</v>
      </c>
      <c r="D155" s="23" t="s">
        <v>63</v>
      </c>
      <c r="E155" s="23" t="s">
        <v>113</v>
      </c>
      <c r="F155" s="23" t="s">
        <v>37</v>
      </c>
      <c r="G155" s="24">
        <f t="shared" ref="G155:K155" si="59">G156</f>
        <v>692200.66</v>
      </c>
      <c r="H155" s="24">
        <f t="shared" si="59"/>
        <v>0</v>
      </c>
      <c r="I155" s="24">
        <f t="shared" si="59"/>
        <v>0</v>
      </c>
      <c r="J155" s="24">
        <f t="shared" si="59"/>
        <v>692200.66</v>
      </c>
      <c r="K155" s="24">
        <f t="shared" si="59"/>
        <v>609410.35</v>
      </c>
      <c r="L155" s="53">
        <f t="shared" si="53"/>
        <v>0.88039550554603629</v>
      </c>
      <c r="M155" s="25"/>
      <c r="N155" s="25"/>
    </row>
    <row r="156" spans="1:14" s="26" customFormat="1" ht="47.25" x14ac:dyDescent="0.2">
      <c r="A156" s="21" t="s">
        <v>38</v>
      </c>
      <c r="B156" s="23" t="s">
        <v>23</v>
      </c>
      <c r="C156" s="23" t="s">
        <v>46</v>
      </c>
      <c r="D156" s="23" t="s">
        <v>63</v>
      </c>
      <c r="E156" s="23" t="s">
        <v>113</v>
      </c>
      <c r="F156" s="23" t="s">
        <v>39</v>
      </c>
      <c r="G156" s="24">
        <v>692200.66</v>
      </c>
      <c r="H156" s="24">
        <v>0</v>
      </c>
      <c r="I156" s="24">
        <v>0</v>
      </c>
      <c r="J156" s="24">
        <v>692200.66</v>
      </c>
      <c r="K156" s="24">
        <v>609410.35</v>
      </c>
      <c r="L156" s="53">
        <f t="shared" si="53"/>
        <v>0.88039550554603629</v>
      </c>
      <c r="M156" s="25"/>
      <c r="N156" s="25"/>
    </row>
    <row r="157" spans="1:14" ht="15.75" x14ac:dyDescent="0.2">
      <c r="A157" s="18" t="s">
        <v>40</v>
      </c>
      <c r="B157" s="10" t="s">
        <v>23</v>
      </c>
      <c r="C157" s="10" t="s">
        <v>46</v>
      </c>
      <c r="D157" s="10" t="s">
        <v>63</v>
      </c>
      <c r="E157" s="10" t="s">
        <v>113</v>
      </c>
      <c r="F157" s="10">
        <v>800</v>
      </c>
      <c r="G157" s="11">
        <f>G158</f>
        <v>650000</v>
      </c>
      <c r="H157" s="3">
        <f>H158</f>
        <v>200000</v>
      </c>
      <c r="I157" s="3">
        <f>I158</f>
        <v>100000</v>
      </c>
      <c r="J157" s="3">
        <f t="shared" ref="J157:K157" si="60">J158</f>
        <v>650000</v>
      </c>
      <c r="K157" s="11">
        <f t="shared" si="60"/>
        <v>650000</v>
      </c>
      <c r="L157" s="53">
        <f t="shared" si="53"/>
        <v>1</v>
      </c>
    </row>
    <row r="158" spans="1:14" ht="78.75" x14ac:dyDescent="0.2">
      <c r="A158" s="18" t="s">
        <v>269</v>
      </c>
      <c r="B158" s="10" t="s">
        <v>23</v>
      </c>
      <c r="C158" s="10" t="s">
        <v>46</v>
      </c>
      <c r="D158" s="10" t="s">
        <v>63</v>
      </c>
      <c r="E158" s="10" t="s">
        <v>113</v>
      </c>
      <c r="F158" s="10">
        <v>810</v>
      </c>
      <c r="G158" s="11">
        <v>650000</v>
      </c>
      <c r="H158" s="3">
        <v>200000</v>
      </c>
      <c r="I158" s="3">
        <v>100000</v>
      </c>
      <c r="J158" s="3">
        <v>650000</v>
      </c>
      <c r="K158" s="11">
        <v>650000</v>
      </c>
      <c r="L158" s="53">
        <f t="shared" si="53"/>
        <v>1</v>
      </c>
    </row>
    <row r="159" spans="1:14" ht="39.75" customHeight="1" x14ac:dyDescent="0.2">
      <c r="A159" s="20" t="s">
        <v>270</v>
      </c>
      <c r="B159" s="10" t="s">
        <v>23</v>
      </c>
      <c r="C159" s="10" t="s">
        <v>46</v>
      </c>
      <c r="D159" s="10" t="s">
        <v>63</v>
      </c>
      <c r="E159" s="1" t="s">
        <v>271</v>
      </c>
      <c r="F159" s="15"/>
      <c r="G159" s="11">
        <f t="shared" ref="G159:K160" si="61">G160</f>
        <v>2432507.4</v>
      </c>
      <c r="H159" s="3">
        <f t="shared" si="61"/>
        <v>192000</v>
      </c>
      <c r="I159" s="3">
        <f t="shared" si="61"/>
        <v>2326750</v>
      </c>
      <c r="J159" s="3">
        <f t="shared" si="61"/>
        <v>2432507.4</v>
      </c>
      <c r="K159" s="11">
        <f t="shared" si="61"/>
        <v>2431392.75</v>
      </c>
      <c r="L159" s="53">
        <f t="shared" si="53"/>
        <v>0.99954176912267567</v>
      </c>
    </row>
    <row r="160" spans="1:14" s="26" customFormat="1" ht="47.25" x14ac:dyDescent="0.2">
      <c r="A160" s="21" t="s">
        <v>36</v>
      </c>
      <c r="B160" s="23" t="s">
        <v>23</v>
      </c>
      <c r="C160" s="23" t="s">
        <v>46</v>
      </c>
      <c r="D160" s="23" t="s">
        <v>63</v>
      </c>
      <c r="E160" s="23" t="s">
        <v>271</v>
      </c>
      <c r="F160" s="27" t="s">
        <v>37</v>
      </c>
      <c r="G160" s="24">
        <f t="shared" si="61"/>
        <v>2432507.4</v>
      </c>
      <c r="H160" s="24">
        <f t="shared" si="61"/>
        <v>192000</v>
      </c>
      <c r="I160" s="24">
        <f t="shared" si="61"/>
        <v>2326750</v>
      </c>
      <c r="J160" s="24">
        <f t="shared" si="61"/>
        <v>2432507.4</v>
      </c>
      <c r="K160" s="24">
        <f t="shared" si="61"/>
        <v>2431392.75</v>
      </c>
      <c r="L160" s="53">
        <f t="shared" si="53"/>
        <v>0.99954176912267567</v>
      </c>
      <c r="M160" s="25"/>
      <c r="N160" s="25"/>
    </row>
    <row r="161" spans="1:14" s="26" customFormat="1" ht="47.25" x14ac:dyDescent="0.2">
      <c r="A161" s="21" t="s">
        <v>38</v>
      </c>
      <c r="B161" s="23" t="s">
        <v>23</v>
      </c>
      <c r="C161" s="23" t="s">
        <v>46</v>
      </c>
      <c r="D161" s="23" t="s">
        <v>63</v>
      </c>
      <c r="E161" s="23" t="s">
        <v>271</v>
      </c>
      <c r="F161" s="27" t="s">
        <v>39</v>
      </c>
      <c r="G161" s="24">
        <v>2432507.4</v>
      </c>
      <c r="H161" s="24">
        <v>192000</v>
      </c>
      <c r="I161" s="24">
        <v>2326750</v>
      </c>
      <c r="J161" s="24">
        <v>2432507.4</v>
      </c>
      <c r="K161" s="24">
        <v>2431392.75</v>
      </c>
      <c r="L161" s="53">
        <f t="shared" si="53"/>
        <v>0.99954176912267567</v>
      </c>
      <c r="M161" s="25"/>
      <c r="N161" s="25"/>
    </row>
    <row r="162" spans="1:14" ht="31.5" x14ac:dyDescent="0.2">
      <c r="A162" s="19" t="s">
        <v>114</v>
      </c>
      <c r="B162" s="10" t="s">
        <v>23</v>
      </c>
      <c r="C162" s="10" t="s">
        <v>46</v>
      </c>
      <c r="D162" s="10" t="s">
        <v>63</v>
      </c>
      <c r="E162" s="10" t="s">
        <v>115</v>
      </c>
      <c r="F162" s="13" t="s">
        <v>0</v>
      </c>
      <c r="G162" s="11">
        <f t="shared" ref="G162:K163" si="62">G163</f>
        <v>210000</v>
      </c>
      <c r="H162" s="3">
        <f t="shared" si="62"/>
        <v>0</v>
      </c>
      <c r="I162" s="3">
        <f t="shared" si="62"/>
        <v>0</v>
      </c>
      <c r="J162" s="3">
        <f t="shared" si="62"/>
        <v>210000</v>
      </c>
      <c r="K162" s="11">
        <f t="shared" si="62"/>
        <v>160968.56</v>
      </c>
      <c r="L162" s="53">
        <f t="shared" si="53"/>
        <v>0.76651695238095241</v>
      </c>
    </row>
    <row r="163" spans="1:14" ht="47.25" x14ac:dyDescent="0.2">
      <c r="A163" s="12" t="s">
        <v>36</v>
      </c>
      <c r="B163" s="10" t="s">
        <v>23</v>
      </c>
      <c r="C163" s="10" t="s">
        <v>46</v>
      </c>
      <c r="D163" s="10" t="s">
        <v>63</v>
      </c>
      <c r="E163" s="10" t="s">
        <v>115</v>
      </c>
      <c r="F163" s="10" t="s">
        <v>37</v>
      </c>
      <c r="G163" s="11">
        <f t="shared" si="62"/>
        <v>210000</v>
      </c>
      <c r="H163" s="3">
        <f t="shared" si="62"/>
        <v>0</v>
      </c>
      <c r="I163" s="3">
        <f t="shared" si="62"/>
        <v>0</v>
      </c>
      <c r="J163" s="3">
        <f t="shared" si="62"/>
        <v>210000</v>
      </c>
      <c r="K163" s="11">
        <f t="shared" si="62"/>
        <v>160968.56</v>
      </c>
      <c r="L163" s="53">
        <f t="shared" si="53"/>
        <v>0.76651695238095241</v>
      </c>
    </row>
    <row r="164" spans="1:14" ht="47.25" x14ac:dyDescent="0.2">
      <c r="A164" s="12" t="s">
        <v>38</v>
      </c>
      <c r="B164" s="10" t="s">
        <v>23</v>
      </c>
      <c r="C164" s="10" t="s">
        <v>46</v>
      </c>
      <c r="D164" s="10" t="s">
        <v>63</v>
      </c>
      <c r="E164" s="10" t="s">
        <v>115</v>
      </c>
      <c r="F164" s="10" t="s">
        <v>39</v>
      </c>
      <c r="G164" s="11">
        <v>210000</v>
      </c>
      <c r="H164" s="3">
        <v>0</v>
      </c>
      <c r="I164" s="3">
        <v>0</v>
      </c>
      <c r="J164" s="3">
        <v>210000</v>
      </c>
      <c r="K164" s="11">
        <v>160968.56</v>
      </c>
      <c r="L164" s="53">
        <f t="shared" si="53"/>
        <v>0.76651695238095241</v>
      </c>
    </row>
    <row r="165" spans="1:14" ht="31.5" x14ac:dyDescent="0.2">
      <c r="A165" s="12" t="s">
        <v>116</v>
      </c>
      <c r="B165" s="10" t="s">
        <v>23</v>
      </c>
      <c r="C165" s="10" t="s">
        <v>46</v>
      </c>
      <c r="D165" s="10" t="s">
        <v>63</v>
      </c>
      <c r="E165" s="10" t="s">
        <v>117</v>
      </c>
      <c r="F165" s="13" t="s">
        <v>0</v>
      </c>
      <c r="G165" s="11">
        <f t="shared" ref="G165:K166" si="63">G166</f>
        <v>6154154.7000000002</v>
      </c>
      <c r="H165" s="3">
        <f t="shared" si="63"/>
        <v>0</v>
      </c>
      <c r="I165" s="3">
        <f t="shared" si="63"/>
        <v>142348.89000000001</v>
      </c>
      <c r="J165" s="3">
        <f t="shared" si="63"/>
        <v>6154154.7000000002</v>
      </c>
      <c r="K165" s="11">
        <f t="shared" si="63"/>
        <v>6154154.7000000002</v>
      </c>
      <c r="L165" s="53">
        <f t="shared" si="53"/>
        <v>1</v>
      </c>
    </row>
    <row r="166" spans="1:14" ht="47.25" x14ac:dyDescent="0.2">
      <c r="A166" s="12" t="s">
        <v>36</v>
      </c>
      <c r="B166" s="10" t="s">
        <v>23</v>
      </c>
      <c r="C166" s="10" t="s">
        <v>46</v>
      </c>
      <c r="D166" s="10" t="s">
        <v>63</v>
      </c>
      <c r="E166" s="10" t="s">
        <v>117</v>
      </c>
      <c r="F166" s="10" t="s">
        <v>37</v>
      </c>
      <c r="G166" s="11">
        <f t="shared" si="63"/>
        <v>6154154.7000000002</v>
      </c>
      <c r="H166" s="3">
        <f t="shared" si="63"/>
        <v>0</v>
      </c>
      <c r="I166" s="3">
        <f t="shared" si="63"/>
        <v>142348.89000000001</v>
      </c>
      <c r="J166" s="3">
        <f t="shared" si="63"/>
        <v>6154154.7000000002</v>
      </c>
      <c r="K166" s="11">
        <f t="shared" si="63"/>
        <v>6154154.7000000002</v>
      </c>
      <c r="L166" s="53">
        <f t="shared" si="53"/>
        <v>1</v>
      </c>
    </row>
    <row r="167" spans="1:14" ht="47.25" x14ac:dyDescent="0.2">
      <c r="A167" s="12" t="s">
        <v>38</v>
      </c>
      <c r="B167" s="10" t="s">
        <v>23</v>
      </c>
      <c r="C167" s="10" t="s">
        <v>46</v>
      </c>
      <c r="D167" s="10" t="s">
        <v>63</v>
      </c>
      <c r="E167" s="10" t="s">
        <v>117</v>
      </c>
      <c r="F167" s="10" t="s">
        <v>39</v>
      </c>
      <c r="G167" s="11">
        <v>6154154.7000000002</v>
      </c>
      <c r="H167" s="3">
        <v>0</v>
      </c>
      <c r="I167" s="3">
        <v>142348.89000000001</v>
      </c>
      <c r="J167" s="3">
        <v>6154154.7000000002</v>
      </c>
      <c r="K167" s="11">
        <v>6154154.7000000002</v>
      </c>
      <c r="L167" s="53">
        <f t="shared" si="53"/>
        <v>1</v>
      </c>
    </row>
    <row r="168" spans="1:14" ht="31.5" x14ac:dyDescent="0.2">
      <c r="A168" s="9" t="s">
        <v>118</v>
      </c>
      <c r="B168" s="10" t="s">
        <v>23</v>
      </c>
      <c r="C168" s="10" t="s">
        <v>46</v>
      </c>
      <c r="D168" s="10" t="s">
        <v>46</v>
      </c>
      <c r="E168" s="10" t="s">
        <v>0</v>
      </c>
      <c r="F168" s="10" t="s">
        <v>0</v>
      </c>
      <c r="G168" s="11">
        <f>G172+G169</f>
        <v>200000</v>
      </c>
      <c r="H168" s="3">
        <f>H172+H169</f>
        <v>200000</v>
      </c>
      <c r="I168" s="3">
        <f>I172+I169</f>
        <v>0</v>
      </c>
      <c r="J168" s="3">
        <f t="shared" ref="J168:K168" si="64">J172+J169</f>
        <v>200000</v>
      </c>
      <c r="K168" s="11">
        <f t="shared" si="64"/>
        <v>199625</v>
      </c>
      <c r="L168" s="53">
        <f t="shared" si="53"/>
        <v>0.99812500000000004</v>
      </c>
    </row>
    <row r="169" spans="1:14" ht="47.25" x14ac:dyDescent="0.2">
      <c r="A169" s="20" t="s">
        <v>295</v>
      </c>
      <c r="B169" s="38" t="s">
        <v>23</v>
      </c>
      <c r="C169" s="38" t="s">
        <v>46</v>
      </c>
      <c r="D169" s="38" t="s">
        <v>46</v>
      </c>
      <c r="E169" s="39" t="s">
        <v>296</v>
      </c>
      <c r="F169" s="40"/>
      <c r="G169" s="11">
        <f t="shared" ref="G169:K170" si="65">G170</f>
        <v>200000</v>
      </c>
      <c r="H169" s="3">
        <f t="shared" si="65"/>
        <v>200000</v>
      </c>
      <c r="I169" s="3">
        <f t="shared" si="65"/>
        <v>0</v>
      </c>
      <c r="J169" s="3">
        <f t="shared" si="65"/>
        <v>200000</v>
      </c>
      <c r="K169" s="11">
        <f t="shared" si="65"/>
        <v>199625</v>
      </c>
      <c r="L169" s="53">
        <f t="shared" si="53"/>
        <v>0.99812500000000004</v>
      </c>
    </row>
    <row r="170" spans="1:14" ht="47.25" x14ac:dyDescent="0.2">
      <c r="A170" s="18" t="s">
        <v>36</v>
      </c>
      <c r="B170" s="33" t="s">
        <v>23</v>
      </c>
      <c r="C170" s="33" t="s">
        <v>46</v>
      </c>
      <c r="D170" s="33" t="s">
        <v>46</v>
      </c>
      <c r="E170" s="34" t="s">
        <v>296</v>
      </c>
      <c r="F170" s="35" t="s">
        <v>37</v>
      </c>
      <c r="G170" s="11">
        <f t="shared" si="65"/>
        <v>200000</v>
      </c>
      <c r="H170" s="3">
        <f t="shared" si="65"/>
        <v>200000</v>
      </c>
      <c r="I170" s="3">
        <f t="shared" si="65"/>
        <v>0</v>
      </c>
      <c r="J170" s="3">
        <f t="shared" si="65"/>
        <v>200000</v>
      </c>
      <c r="K170" s="11">
        <f t="shared" si="65"/>
        <v>199625</v>
      </c>
      <c r="L170" s="53">
        <f t="shared" si="53"/>
        <v>0.99812500000000004</v>
      </c>
    </row>
    <row r="171" spans="1:14" ht="47.25" x14ac:dyDescent="0.2">
      <c r="A171" s="18" t="s">
        <v>38</v>
      </c>
      <c r="B171" s="33" t="s">
        <v>23</v>
      </c>
      <c r="C171" s="33" t="s">
        <v>46</v>
      </c>
      <c r="D171" s="33" t="s">
        <v>46</v>
      </c>
      <c r="E171" s="34" t="s">
        <v>296</v>
      </c>
      <c r="F171" s="35" t="s">
        <v>39</v>
      </c>
      <c r="G171" s="11">
        <v>200000</v>
      </c>
      <c r="H171" s="3">
        <v>200000</v>
      </c>
      <c r="I171" s="3"/>
      <c r="J171" s="3">
        <v>200000</v>
      </c>
      <c r="K171" s="11">
        <v>199625</v>
      </c>
      <c r="L171" s="53">
        <f t="shared" si="53"/>
        <v>0.99812500000000004</v>
      </c>
    </row>
    <row r="172" spans="1:14" ht="47.25" hidden="1" x14ac:dyDescent="0.2">
      <c r="A172" s="12" t="s">
        <v>119</v>
      </c>
      <c r="B172" s="10" t="s">
        <v>23</v>
      </c>
      <c r="C172" s="10" t="s">
        <v>46</v>
      </c>
      <c r="D172" s="10" t="s">
        <v>46</v>
      </c>
      <c r="E172" s="10" t="s">
        <v>120</v>
      </c>
      <c r="F172" s="13" t="s">
        <v>0</v>
      </c>
      <c r="G172" s="11">
        <f t="shared" ref="G172:K173" si="66">G173</f>
        <v>0</v>
      </c>
      <c r="H172" s="3">
        <f t="shared" si="66"/>
        <v>0</v>
      </c>
      <c r="I172" s="3">
        <f t="shared" si="66"/>
        <v>0</v>
      </c>
      <c r="J172" s="3">
        <f t="shared" si="66"/>
        <v>0</v>
      </c>
      <c r="K172" s="11">
        <f t="shared" si="66"/>
        <v>0</v>
      </c>
      <c r="L172" s="53" t="e">
        <f t="shared" si="53"/>
        <v>#DIV/0!</v>
      </c>
    </row>
    <row r="173" spans="1:14" ht="47.25" hidden="1" x14ac:dyDescent="0.2">
      <c r="A173" s="12" t="s">
        <v>121</v>
      </c>
      <c r="B173" s="10" t="s">
        <v>23</v>
      </c>
      <c r="C173" s="10" t="s">
        <v>46</v>
      </c>
      <c r="D173" s="10" t="s">
        <v>46</v>
      </c>
      <c r="E173" s="10" t="s">
        <v>120</v>
      </c>
      <c r="F173" s="10" t="s">
        <v>122</v>
      </c>
      <c r="G173" s="11">
        <f>G174</f>
        <v>0</v>
      </c>
      <c r="H173" s="3">
        <f>H174</f>
        <v>0</v>
      </c>
      <c r="I173" s="3">
        <f>I174</f>
        <v>0</v>
      </c>
      <c r="J173" s="3">
        <f t="shared" si="66"/>
        <v>0</v>
      </c>
      <c r="K173" s="11">
        <f t="shared" si="66"/>
        <v>0</v>
      </c>
      <c r="L173" s="53" t="e">
        <f t="shared" si="53"/>
        <v>#DIV/0!</v>
      </c>
    </row>
    <row r="174" spans="1:14" ht="15.75" hidden="1" x14ac:dyDescent="0.2">
      <c r="A174" s="12" t="s">
        <v>123</v>
      </c>
      <c r="B174" s="10" t="s">
        <v>23</v>
      </c>
      <c r="C174" s="10" t="s">
        <v>46</v>
      </c>
      <c r="D174" s="10" t="s">
        <v>46</v>
      </c>
      <c r="E174" s="10" t="s">
        <v>120</v>
      </c>
      <c r="F174" s="10" t="s">
        <v>124</v>
      </c>
      <c r="G174" s="11">
        <v>0</v>
      </c>
      <c r="H174" s="3">
        <v>0</v>
      </c>
      <c r="I174" s="3">
        <v>0</v>
      </c>
      <c r="J174" s="3">
        <v>0</v>
      </c>
      <c r="K174" s="11">
        <v>0</v>
      </c>
      <c r="L174" s="53" t="e">
        <f t="shared" si="53"/>
        <v>#DIV/0!</v>
      </c>
    </row>
    <row r="175" spans="1:14" s="29" customFormat="1" ht="15.75" x14ac:dyDescent="0.2">
      <c r="A175" s="17" t="s">
        <v>272</v>
      </c>
      <c r="B175" s="16" t="s">
        <v>23</v>
      </c>
      <c r="C175" s="16" t="s">
        <v>148</v>
      </c>
      <c r="D175" s="16"/>
      <c r="E175" s="30"/>
      <c r="F175" s="30"/>
      <c r="G175" s="2">
        <f t="shared" ref="G175:K178" si="67">G176</f>
        <v>1485666.66</v>
      </c>
      <c r="H175" s="3">
        <f t="shared" si="67"/>
        <v>1485666.66</v>
      </c>
      <c r="I175" s="3">
        <f t="shared" si="67"/>
        <v>0</v>
      </c>
      <c r="J175" s="2">
        <f t="shared" si="67"/>
        <v>1485666.66</v>
      </c>
      <c r="K175" s="2">
        <f t="shared" si="67"/>
        <v>0</v>
      </c>
      <c r="L175" s="53">
        <f t="shared" si="53"/>
        <v>0</v>
      </c>
      <c r="M175" s="28"/>
      <c r="N175" s="28"/>
    </row>
    <row r="176" spans="1:14" s="29" customFormat="1" ht="31.5" x14ac:dyDescent="0.2">
      <c r="A176" s="17" t="s">
        <v>273</v>
      </c>
      <c r="B176" s="16" t="s">
        <v>23</v>
      </c>
      <c r="C176" s="16" t="s">
        <v>148</v>
      </c>
      <c r="D176" s="16" t="s">
        <v>46</v>
      </c>
      <c r="E176" s="30"/>
      <c r="F176" s="30"/>
      <c r="G176" s="2">
        <f t="shared" si="67"/>
        <v>1485666.66</v>
      </c>
      <c r="H176" s="3">
        <f t="shared" si="67"/>
        <v>1485666.66</v>
      </c>
      <c r="I176" s="3">
        <f t="shared" si="67"/>
        <v>0</v>
      </c>
      <c r="J176" s="2">
        <f t="shared" si="67"/>
        <v>1485666.66</v>
      </c>
      <c r="K176" s="2">
        <f t="shared" si="67"/>
        <v>0</v>
      </c>
      <c r="L176" s="53">
        <f t="shared" si="53"/>
        <v>0</v>
      </c>
      <c r="M176" s="28"/>
      <c r="N176" s="28"/>
    </row>
    <row r="177" spans="1:12" ht="36.75" customHeight="1" x14ac:dyDescent="0.2">
      <c r="A177" s="12" t="s">
        <v>274</v>
      </c>
      <c r="B177" s="16" t="s">
        <v>23</v>
      </c>
      <c r="C177" s="16" t="s">
        <v>148</v>
      </c>
      <c r="D177" s="16" t="s">
        <v>46</v>
      </c>
      <c r="E177" s="16" t="s">
        <v>275</v>
      </c>
      <c r="F177" s="15"/>
      <c r="G177" s="11">
        <f t="shared" si="67"/>
        <v>1485666.66</v>
      </c>
      <c r="H177" s="3">
        <f t="shared" si="67"/>
        <v>1485666.66</v>
      </c>
      <c r="I177" s="3">
        <f t="shared" si="67"/>
        <v>0</v>
      </c>
      <c r="J177" s="3">
        <f t="shared" si="67"/>
        <v>1485666.66</v>
      </c>
      <c r="K177" s="11">
        <f t="shared" si="67"/>
        <v>0</v>
      </c>
      <c r="L177" s="53">
        <f t="shared" si="53"/>
        <v>0</v>
      </c>
    </row>
    <row r="178" spans="1:12" ht="47.25" x14ac:dyDescent="0.2">
      <c r="A178" s="12" t="s">
        <v>121</v>
      </c>
      <c r="B178" s="16" t="s">
        <v>23</v>
      </c>
      <c r="C178" s="16" t="s">
        <v>148</v>
      </c>
      <c r="D178" s="16" t="s">
        <v>46</v>
      </c>
      <c r="E178" s="16" t="s">
        <v>275</v>
      </c>
      <c r="F178" s="16" t="s">
        <v>122</v>
      </c>
      <c r="G178" s="11">
        <f t="shared" si="67"/>
        <v>1485666.66</v>
      </c>
      <c r="H178" s="3">
        <f t="shared" si="67"/>
        <v>1485666.66</v>
      </c>
      <c r="I178" s="3">
        <f t="shared" si="67"/>
        <v>0</v>
      </c>
      <c r="J178" s="3">
        <f t="shared" si="67"/>
        <v>1485666.66</v>
      </c>
      <c r="K178" s="11">
        <f t="shared" si="67"/>
        <v>0</v>
      </c>
      <c r="L178" s="53">
        <f t="shared" si="53"/>
        <v>0</v>
      </c>
    </row>
    <row r="179" spans="1:12" ht="15.75" x14ac:dyDescent="0.2">
      <c r="A179" s="12" t="s">
        <v>123</v>
      </c>
      <c r="B179" s="16" t="s">
        <v>23</v>
      </c>
      <c r="C179" s="16" t="s">
        <v>148</v>
      </c>
      <c r="D179" s="16" t="s">
        <v>46</v>
      </c>
      <c r="E179" s="16" t="s">
        <v>275</v>
      </c>
      <c r="F179" s="16" t="s">
        <v>124</v>
      </c>
      <c r="G179" s="11">
        <v>1485666.66</v>
      </c>
      <c r="H179" s="3">
        <v>1485666.66</v>
      </c>
      <c r="I179" s="3"/>
      <c r="J179" s="3">
        <v>1485666.66</v>
      </c>
      <c r="K179" s="11"/>
      <c r="L179" s="53">
        <f t="shared" si="53"/>
        <v>0</v>
      </c>
    </row>
    <row r="180" spans="1:12" ht="18.75" x14ac:dyDescent="0.2">
      <c r="A180" s="50" t="s">
        <v>228</v>
      </c>
      <c r="B180" s="51" t="s">
        <v>23</v>
      </c>
      <c r="C180" s="51" t="s">
        <v>229</v>
      </c>
      <c r="D180" s="33"/>
      <c r="E180" s="34"/>
      <c r="F180" s="35"/>
      <c r="G180" s="11">
        <f t="shared" ref="G180:K183" si="68">G181</f>
        <v>30000</v>
      </c>
      <c r="H180" s="3">
        <f t="shared" si="68"/>
        <v>30000</v>
      </c>
      <c r="I180" s="3">
        <f t="shared" si="68"/>
        <v>0</v>
      </c>
      <c r="J180" s="3">
        <f t="shared" si="68"/>
        <v>30000</v>
      </c>
      <c r="K180" s="3">
        <f t="shared" si="68"/>
        <v>18575</v>
      </c>
      <c r="L180" s="53">
        <f t="shared" si="53"/>
        <v>0.61916666666666664</v>
      </c>
    </row>
    <row r="181" spans="1:12" ht="31.5" x14ac:dyDescent="0.2">
      <c r="A181" s="20" t="s">
        <v>241</v>
      </c>
      <c r="B181" s="38" t="s">
        <v>23</v>
      </c>
      <c r="C181" s="38" t="s">
        <v>229</v>
      </c>
      <c r="D181" s="38" t="s">
        <v>27</v>
      </c>
      <c r="E181" s="34"/>
      <c r="F181" s="35"/>
      <c r="G181" s="11">
        <f t="shared" si="68"/>
        <v>30000</v>
      </c>
      <c r="H181" s="3">
        <f t="shared" si="68"/>
        <v>30000</v>
      </c>
      <c r="I181" s="3">
        <f t="shared" si="68"/>
        <v>0</v>
      </c>
      <c r="J181" s="3">
        <f t="shared" si="68"/>
        <v>30000</v>
      </c>
      <c r="K181" s="11">
        <f t="shared" si="68"/>
        <v>18575</v>
      </c>
      <c r="L181" s="53">
        <f t="shared" si="53"/>
        <v>0.61916666666666664</v>
      </c>
    </row>
    <row r="182" spans="1:12" ht="15.75" x14ac:dyDescent="0.2">
      <c r="A182" s="20" t="s">
        <v>235</v>
      </c>
      <c r="B182" s="38" t="s">
        <v>23</v>
      </c>
      <c r="C182" s="38" t="s">
        <v>229</v>
      </c>
      <c r="D182" s="38" t="s">
        <v>27</v>
      </c>
      <c r="E182" s="39" t="s">
        <v>236</v>
      </c>
      <c r="F182" s="40"/>
      <c r="G182" s="11">
        <f t="shared" si="68"/>
        <v>30000</v>
      </c>
      <c r="H182" s="3">
        <f t="shared" si="68"/>
        <v>30000</v>
      </c>
      <c r="I182" s="3">
        <f t="shared" si="68"/>
        <v>0</v>
      </c>
      <c r="J182" s="3">
        <f t="shared" si="68"/>
        <v>30000</v>
      </c>
      <c r="K182" s="11">
        <f t="shared" si="68"/>
        <v>18575</v>
      </c>
      <c r="L182" s="53">
        <f t="shared" si="53"/>
        <v>0.61916666666666664</v>
      </c>
    </row>
    <row r="183" spans="1:12" ht="47.25" x14ac:dyDescent="0.2">
      <c r="A183" s="18" t="s">
        <v>36</v>
      </c>
      <c r="B183" s="33" t="s">
        <v>23</v>
      </c>
      <c r="C183" s="33" t="s">
        <v>229</v>
      </c>
      <c r="D183" s="33" t="s">
        <v>27</v>
      </c>
      <c r="E183" s="34" t="s">
        <v>236</v>
      </c>
      <c r="F183" s="35" t="s">
        <v>37</v>
      </c>
      <c r="G183" s="11">
        <f t="shared" si="68"/>
        <v>30000</v>
      </c>
      <c r="H183" s="3">
        <f t="shared" si="68"/>
        <v>30000</v>
      </c>
      <c r="I183" s="3">
        <f t="shared" si="68"/>
        <v>0</v>
      </c>
      <c r="J183" s="3">
        <f t="shared" si="68"/>
        <v>30000</v>
      </c>
      <c r="K183" s="11">
        <f t="shared" si="68"/>
        <v>18575</v>
      </c>
      <c r="L183" s="53">
        <f t="shared" si="53"/>
        <v>0.61916666666666664</v>
      </c>
    </row>
    <row r="184" spans="1:12" ht="47.25" x14ac:dyDescent="0.2">
      <c r="A184" s="18" t="s">
        <v>38</v>
      </c>
      <c r="B184" s="33" t="s">
        <v>23</v>
      </c>
      <c r="C184" s="33" t="s">
        <v>229</v>
      </c>
      <c r="D184" s="33" t="s">
        <v>27</v>
      </c>
      <c r="E184" s="34" t="s">
        <v>236</v>
      </c>
      <c r="F184" s="35" t="s">
        <v>39</v>
      </c>
      <c r="G184" s="11">
        <v>30000</v>
      </c>
      <c r="H184" s="3">
        <v>30000</v>
      </c>
      <c r="I184" s="3"/>
      <c r="J184" s="3">
        <v>30000</v>
      </c>
      <c r="K184" s="11">
        <v>18575</v>
      </c>
      <c r="L184" s="53">
        <f t="shared" si="53"/>
        <v>0.61916666666666664</v>
      </c>
    </row>
    <row r="185" spans="1:12" ht="15.75" x14ac:dyDescent="0.2">
      <c r="A185" s="52" t="s">
        <v>125</v>
      </c>
      <c r="B185" s="1" t="s">
        <v>23</v>
      </c>
      <c r="C185" s="1" t="s">
        <v>17</v>
      </c>
      <c r="D185" s="1" t="s">
        <v>0</v>
      </c>
      <c r="E185" s="10" t="s">
        <v>0</v>
      </c>
      <c r="F185" s="10" t="s">
        <v>0</v>
      </c>
      <c r="G185" s="11">
        <f>G186+G190+G197+G211</f>
        <v>25815286.970000003</v>
      </c>
      <c r="H185" s="3">
        <f>H186+H190+H197+H211</f>
        <v>0</v>
      </c>
      <c r="I185" s="3">
        <f>I186+I190+I197+I211</f>
        <v>36008.26</v>
      </c>
      <c r="J185" s="3">
        <f t="shared" ref="J185:K185" si="69">J186+J190+J197+J211</f>
        <v>25898407.270000003</v>
      </c>
      <c r="K185" s="3">
        <f t="shared" si="69"/>
        <v>18903092.450000003</v>
      </c>
      <c r="L185" s="53">
        <f t="shared" si="53"/>
        <v>0.72989401444376933</v>
      </c>
    </row>
    <row r="186" spans="1:12" ht="15.75" x14ac:dyDescent="0.2">
      <c r="A186" s="52" t="s">
        <v>126</v>
      </c>
      <c r="B186" s="1" t="s">
        <v>23</v>
      </c>
      <c r="C186" s="1" t="s">
        <v>17</v>
      </c>
      <c r="D186" s="1" t="s">
        <v>25</v>
      </c>
      <c r="E186" s="10" t="s">
        <v>0</v>
      </c>
      <c r="F186" s="10" t="s">
        <v>0</v>
      </c>
      <c r="G186" s="11">
        <f t="shared" ref="G186:K188" si="70">G187</f>
        <v>3015144.87</v>
      </c>
      <c r="H186" s="3">
        <f t="shared" si="70"/>
        <v>0</v>
      </c>
      <c r="I186" s="3">
        <f t="shared" si="70"/>
        <v>0</v>
      </c>
      <c r="J186" s="3">
        <f t="shared" si="70"/>
        <v>3015144.87</v>
      </c>
      <c r="K186" s="11">
        <f t="shared" si="70"/>
        <v>3015144.87</v>
      </c>
      <c r="L186" s="53">
        <f t="shared" si="53"/>
        <v>1</v>
      </c>
    </row>
    <row r="187" spans="1:12" ht="31.5" x14ac:dyDescent="0.2">
      <c r="A187" s="12" t="s">
        <v>127</v>
      </c>
      <c r="B187" s="10" t="s">
        <v>23</v>
      </c>
      <c r="C187" s="10" t="s">
        <v>17</v>
      </c>
      <c r="D187" s="10" t="s">
        <v>25</v>
      </c>
      <c r="E187" s="10" t="s">
        <v>128</v>
      </c>
      <c r="F187" s="13" t="s">
        <v>0</v>
      </c>
      <c r="G187" s="11">
        <f t="shared" si="70"/>
        <v>3015144.87</v>
      </c>
      <c r="H187" s="3">
        <f t="shared" si="70"/>
        <v>0</v>
      </c>
      <c r="I187" s="3">
        <f t="shared" si="70"/>
        <v>0</v>
      </c>
      <c r="J187" s="3">
        <f t="shared" si="70"/>
        <v>3015144.87</v>
      </c>
      <c r="K187" s="11">
        <f t="shared" si="70"/>
        <v>3015144.87</v>
      </c>
      <c r="L187" s="53">
        <f t="shared" si="53"/>
        <v>1</v>
      </c>
    </row>
    <row r="188" spans="1:12" ht="31.5" x14ac:dyDescent="0.2">
      <c r="A188" s="12" t="s">
        <v>129</v>
      </c>
      <c r="B188" s="10" t="s">
        <v>23</v>
      </c>
      <c r="C188" s="10" t="s">
        <v>17</v>
      </c>
      <c r="D188" s="10" t="s">
        <v>25</v>
      </c>
      <c r="E188" s="10" t="s">
        <v>128</v>
      </c>
      <c r="F188" s="10" t="s">
        <v>130</v>
      </c>
      <c r="G188" s="11">
        <f t="shared" si="70"/>
        <v>3015144.87</v>
      </c>
      <c r="H188" s="3">
        <f t="shared" si="70"/>
        <v>0</v>
      </c>
      <c r="I188" s="3">
        <f t="shared" si="70"/>
        <v>0</v>
      </c>
      <c r="J188" s="3">
        <f t="shared" si="70"/>
        <v>3015144.87</v>
      </c>
      <c r="K188" s="11">
        <f t="shared" si="70"/>
        <v>3015144.87</v>
      </c>
      <c r="L188" s="53">
        <f t="shared" si="53"/>
        <v>1</v>
      </c>
    </row>
    <row r="189" spans="1:12" ht="47.25" x14ac:dyDescent="0.2">
      <c r="A189" s="12" t="s">
        <v>131</v>
      </c>
      <c r="B189" s="10" t="s">
        <v>23</v>
      </c>
      <c r="C189" s="10" t="s">
        <v>17</v>
      </c>
      <c r="D189" s="10" t="s">
        <v>25</v>
      </c>
      <c r="E189" s="10" t="s">
        <v>128</v>
      </c>
      <c r="F189" s="10" t="s">
        <v>132</v>
      </c>
      <c r="G189" s="11">
        <v>3015144.87</v>
      </c>
      <c r="H189" s="3">
        <v>0</v>
      </c>
      <c r="I189" s="3">
        <v>0</v>
      </c>
      <c r="J189" s="3">
        <v>3015144.87</v>
      </c>
      <c r="K189" s="11">
        <v>3015144.87</v>
      </c>
      <c r="L189" s="53">
        <f t="shared" si="53"/>
        <v>1</v>
      </c>
    </row>
    <row r="190" spans="1:12" ht="15.75" x14ac:dyDescent="0.2">
      <c r="A190" s="9" t="s">
        <v>133</v>
      </c>
      <c r="B190" s="10" t="s">
        <v>23</v>
      </c>
      <c r="C190" s="10" t="s">
        <v>17</v>
      </c>
      <c r="D190" s="10" t="s">
        <v>63</v>
      </c>
      <c r="E190" s="10" t="s">
        <v>0</v>
      </c>
      <c r="F190" s="10" t="s">
        <v>0</v>
      </c>
      <c r="G190" s="11">
        <f>G191</f>
        <v>162000</v>
      </c>
      <c r="H190" s="3">
        <f>H191</f>
        <v>0</v>
      </c>
      <c r="I190" s="3">
        <f>I191</f>
        <v>0</v>
      </c>
      <c r="J190" s="3">
        <f>J191+J194</f>
        <v>227000</v>
      </c>
      <c r="K190" s="3">
        <f>K191+K194</f>
        <v>171500</v>
      </c>
      <c r="L190" s="53">
        <f t="shared" si="53"/>
        <v>0.75550660792951541</v>
      </c>
    </row>
    <row r="191" spans="1:12" ht="63" x14ac:dyDescent="0.2">
      <c r="A191" s="12" t="s">
        <v>134</v>
      </c>
      <c r="B191" s="10" t="s">
        <v>23</v>
      </c>
      <c r="C191" s="10" t="s">
        <v>17</v>
      </c>
      <c r="D191" s="10" t="s">
        <v>63</v>
      </c>
      <c r="E191" s="10" t="s">
        <v>135</v>
      </c>
      <c r="F191" s="13" t="s">
        <v>0</v>
      </c>
      <c r="G191" s="11">
        <f t="shared" ref="G191:K192" si="71">G192</f>
        <v>162000</v>
      </c>
      <c r="H191" s="3">
        <f t="shared" si="71"/>
        <v>0</v>
      </c>
      <c r="I191" s="3">
        <f t="shared" si="71"/>
        <v>0</v>
      </c>
      <c r="J191" s="3">
        <f t="shared" si="71"/>
        <v>162000</v>
      </c>
      <c r="K191" s="11">
        <f t="shared" si="71"/>
        <v>106500</v>
      </c>
      <c r="L191" s="53">
        <f t="shared" si="53"/>
        <v>0.65740740740740744</v>
      </c>
    </row>
    <row r="192" spans="1:12" ht="31.5" x14ac:dyDescent="0.2">
      <c r="A192" s="12" t="s">
        <v>129</v>
      </c>
      <c r="B192" s="10" t="s">
        <v>23</v>
      </c>
      <c r="C192" s="10" t="s">
        <v>17</v>
      </c>
      <c r="D192" s="10" t="s">
        <v>63</v>
      </c>
      <c r="E192" s="10" t="s">
        <v>135</v>
      </c>
      <c r="F192" s="10" t="s">
        <v>130</v>
      </c>
      <c r="G192" s="11">
        <f t="shared" si="71"/>
        <v>162000</v>
      </c>
      <c r="H192" s="3">
        <f t="shared" si="71"/>
        <v>0</v>
      </c>
      <c r="I192" s="3">
        <f t="shared" si="71"/>
        <v>0</v>
      </c>
      <c r="J192" s="3">
        <f t="shared" si="71"/>
        <v>162000</v>
      </c>
      <c r="K192" s="11">
        <f t="shared" si="71"/>
        <v>106500</v>
      </c>
      <c r="L192" s="53">
        <f t="shared" si="53"/>
        <v>0.65740740740740744</v>
      </c>
    </row>
    <row r="193" spans="1:12" ht="47.25" x14ac:dyDescent="0.2">
      <c r="A193" s="12" t="s">
        <v>131</v>
      </c>
      <c r="B193" s="10" t="s">
        <v>23</v>
      </c>
      <c r="C193" s="10" t="s">
        <v>17</v>
      </c>
      <c r="D193" s="10" t="s">
        <v>63</v>
      </c>
      <c r="E193" s="10" t="s">
        <v>135</v>
      </c>
      <c r="F193" s="10" t="s">
        <v>132</v>
      </c>
      <c r="G193" s="11">
        <v>162000</v>
      </c>
      <c r="H193" s="3">
        <v>0</v>
      </c>
      <c r="I193" s="3">
        <v>0</v>
      </c>
      <c r="J193" s="3">
        <v>162000</v>
      </c>
      <c r="K193" s="11">
        <v>106500</v>
      </c>
      <c r="L193" s="53">
        <f t="shared" si="53"/>
        <v>0.65740740740740744</v>
      </c>
    </row>
    <row r="194" spans="1:12" ht="31.5" x14ac:dyDescent="0.2">
      <c r="A194" s="17" t="s">
        <v>312</v>
      </c>
      <c r="B194" s="16" t="s">
        <v>23</v>
      </c>
      <c r="C194" s="16" t="s">
        <v>17</v>
      </c>
      <c r="D194" s="16" t="s">
        <v>63</v>
      </c>
      <c r="E194" s="10">
        <v>7000083030</v>
      </c>
      <c r="F194" s="10"/>
      <c r="G194" s="11"/>
      <c r="H194" s="3"/>
      <c r="I194" s="3"/>
      <c r="J194" s="3">
        <f>J195</f>
        <v>65000</v>
      </c>
      <c r="K194" s="11">
        <f>K195</f>
        <v>65000</v>
      </c>
      <c r="L194" s="53">
        <f t="shared" si="53"/>
        <v>1</v>
      </c>
    </row>
    <row r="195" spans="1:12" ht="31.5" x14ac:dyDescent="0.2">
      <c r="A195" s="12" t="s">
        <v>129</v>
      </c>
      <c r="B195" s="16" t="s">
        <v>23</v>
      </c>
      <c r="C195" s="16" t="s">
        <v>17</v>
      </c>
      <c r="D195" s="16" t="s">
        <v>63</v>
      </c>
      <c r="E195" s="10">
        <v>7000083030</v>
      </c>
      <c r="F195" s="10">
        <v>300</v>
      </c>
      <c r="G195" s="11"/>
      <c r="H195" s="3"/>
      <c r="I195" s="3"/>
      <c r="J195" s="3">
        <f>J196</f>
        <v>65000</v>
      </c>
      <c r="K195" s="11">
        <f>K196</f>
        <v>65000</v>
      </c>
      <c r="L195" s="53">
        <f t="shared" si="53"/>
        <v>1</v>
      </c>
    </row>
    <row r="196" spans="1:12" ht="47.25" x14ac:dyDescent="0.2">
      <c r="A196" s="12" t="s">
        <v>131</v>
      </c>
      <c r="B196" s="16" t="s">
        <v>23</v>
      </c>
      <c r="C196" s="16" t="s">
        <v>17</v>
      </c>
      <c r="D196" s="16" t="s">
        <v>63</v>
      </c>
      <c r="E196" s="10">
        <v>7000083030</v>
      </c>
      <c r="F196" s="10">
        <v>320</v>
      </c>
      <c r="G196" s="11"/>
      <c r="H196" s="3"/>
      <c r="I196" s="3"/>
      <c r="J196" s="3">
        <v>65000</v>
      </c>
      <c r="K196" s="11">
        <v>65000</v>
      </c>
      <c r="L196" s="53">
        <f t="shared" si="53"/>
        <v>1</v>
      </c>
    </row>
    <row r="197" spans="1:12" ht="15.75" x14ac:dyDescent="0.2">
      <c r="A197" s="52" t="s">
        <v>136</v>
      </c>
      <c r="B197" s="1" t="s">
        <v>23</v>
      </c>
      <c r="C197" s="1" t="s">
        <v>17</v>
      </c>
      <c r="D197" s="1" t="s">
        <v>27</v>
      </c>
      <c r="E197" s="10" t="s">
        <v>0</v>
      </c>
      <c r="F197" s="10" t="s">
        <v>0</v>
      </c>
      <c r="G197" s="11">
        <f>G198+G202+G205+G208</f>
        <v>21036660.100000001</v>
      </c>
      <c r="H197" s="3">
        <f>H198+H202+H205+H208</f>
        <v>0</v>
      </c>
      <c r="I197" s="3">
        <f>I198+I202+I205+I208</f>
        <v>36008.26</v>
      </c>
      <c r="J197" s="3">
        <f t="shared" ref="J197:K197" si="72">J198+J202+J205+J208</f>
        <v>21036660.100000001</v>
      </c>
      <c r="K197" s="11">
        <f t="shared" si="72"/>
        <v>14103845.280000001</v>
      </c>
      <c r="L197" s="53">
        <f t="shared" si="53"/>
        <v>0.67044127789087582</v>
      </c>
    </row>
    <row r="198" spans="1:12" ht="283.5" x14ac:dyDescent="0.2">
      <c r="A198" s="12" t="s">
        <v>137</v>
      </c>
      <c r="B198" s="10" t="s">
        <v>23</v>
      </c>
      <c r="C198" s="10" t="s">
        <v>17</v>
      </c>
      <c r="D198" s="10" t="s">
        <v>27</v>
      </c>
      <c r="E198" s="10" t="s">
        <v>138</v>
      </c>
      <c r="F198" s="13" t="s">
        <v>0</v>
      </c>
      <c r="G198" s="11">
        <f>G199</f>
        <v>13347896</v>
      </c>
      <c r="H198" s="3">
        <f>H199</f>
        <v>0</v>
      </c>
      <c r="I198" s="3">
        <f>I199</f>
        <v>0</v>
      </c>
      <c r="J198" s="3">
        <f t="shared" ref="J198:K198" si="73">J199</f>
        <v>13347896</v>
      </c>
      <c r="K198" s="11">
        <f t="shared" si="73"/>
        <v>11524655.050000001</v>
      </c>
      <c r="L198" s="53">
        <f t="shared" si="53"/>
        <v>0.86340611658946109</v>
      </c>
    </row>
    <row r="199" spans="1:12" ht="31.5" x14ac:dyDescent="0.2">
      <c r="A199" s="12" t="s">
        <v>129</v>
      </c>
      <c r="B199" s="10" t="s">
        <v>23</v>
      </c>
      <c r="C199" s="10" t="s">
        <v>17</v>
      </c>
      <c r="D199" s="10" t="s">
        <v>27</v>
      </c>
      <c r="E199" s="10" t="s">
        <v>138</v>
      </c>
      <c r="F199" s="10" t="s">
        <v>130</v>
      </c>
      <c r="G199" s="11">
        <f>G200+G201</f>
        <v>13347896</v>
      </c>
      <c r="H199" s="3">
        <f>H200+H201</f>
        <v>0</v>
      </c>
      <c r="I199" s="3">
        <f>I200+I201</f>
        <v>0</v>
      </c>
      <c r="J199" s="3">
        <f t="shared" ref="J199:K199" si="74">J200+J201</f>
        <v>13347896</v>
      </c>
      <c r="K199" s="11">
        <f t="shared" si="74"/>
        <v>11524655.050000001</v>
      </c>
      <c r="L199" s="53">
        <f t="shared" si="53"/>
        <v>0.86340611658946109</v>
      </c>
    </row>
    <row r="200" spans="1:12" ht="31.5" x14ac:dyDescent="0.2">
      <c r="A200" s="12" t="s">
        <v>139</v>
      </c>
      <c r="B200" s="10" t="s">
        <v>23</v>
      </c>
      <c r="C200" s="10" t="s">
        <v>17</v>
      </c>
      <c r="D200" s="10" t="s">
        <v>27</v>
      </c>
      <c r="E200" s="10" t="s">
        <v>138</v>
      </c>
      <c r="F200" s="10" t="s">
        <v>140</v>
      </c>
      <c r="G200" s="11">
        <v>8744436</v>
      </c>
      <c r="H200" s="3">
        <v>0</v>
      </c>
      <c r="I200" s="3">
        <v>0</v>
      </c>
      <c r="J200" s="3">
        <v>8744436</v>
      </c>
      <c r="K200" s="11">
        <v>7525404</v>
      </c>
      <c r="L200" s="53">
        <f t="shared" si="53"/>
        <v>0.86059341048410665</v>
      </c>
    </row>
    <row r="201" spans="1:12" ht="47.25" x14ac:dyDescent="0.2">
      <c r="A201" s="12" t="s">
        <v>131</v>
      </c>
      <c r="B201" s="10" t="s">
        <v>23</v>
      </c>
      <c r="C201" s="10" t="s">
        <v>17</v>
      </c>
      <c r="D201" s="10" t="s">
        <v>27</v>
      </c>
      <c r="E201" s="10" t="s">
        <v>138</v>
      </c>
      <c r="F201" s="10" t="s">
        <v>132</v>
      </c>
      <c r="G201" s="11">
        <v>4603460</v>
      </c>
      <c r="H201" s="3">
        <v>0</v>
      </c>
      <c r="I201" s="3">
        <v>0</v>
      </c>
      <c r="J201" s="3">
        <v>4603460</v>
      </c>
      <c r="K201" s="11">
        <v>3999251.05</v>
      </c>
      <c r="L201" s="53">
        <f t="shared" si="53"/>
        <v>0.86874895187532852</v>
      </c>
    </row>
    <row r="202" spans="1:12" ht="94.5" x14ac:dyDescent="0.2">
      <c r="A202" s="12" t="s">
        <v>141</v>
      </c>
      <c r="B202" s="10" t="s">
        <v>23</v>
      </c>
      <c r="C202" s="10" t="s">
        <v>17</v>
      </c>
      <c r="D202" s="10" t="s">
        <v>27</v>
      </c>
      <c r="E202" s="10" t="s">
        <v>142</v>
      </c>
      <c r="F202" s="13" t="s">
        <v>0</v>
      </c>
      <c r="G202" s="11">
        <f t="shared" ref="G202:K203" si="75">G203</f>
        <v>5017980</v>
      </c>
      <c r="H202" s="3">
        <f t="shared" si="75"/>
        <v>0</v>
      </c>
      <c r="I202" s="3">
        <f t="shared" si="75"/>
        <v>0</v>
      </c>
      <c r="J202" s="3">
        <f t="shared" si="75"/>
        <v>5017980</v>
      </c>
      <c r="K202" s="11">
        <f t="shared" si="75"/>
        <v>0</v>
      </c>
      <c r="L202" s="53">
        <f t="shared" si="53"/>
        <v>0</v>
      </c>
    </row>
    <row r="203" spans="1:12" ht="47.25" x14ac:dyDescent="0.2">
      <c r="A203" s="12" t="s">
        <v>121</v>
      </c>
      <c r="B203" s="10" t="s">
        <v>23</v>
      </c>
      <c r="C203" s="10" t="s">
        <v>17</v>
      </c>
      <c r="D203" s="10" t="s">
        <v>27</v>
      </c>
      <c r="E203" s="10" t="s">
        <v>142</v>
      </c>
      <c r="F203" s="10" t="s">
        <v>122</v>
      </c>
      <c r="G203" s="11">
        <f t="shared" si="75"/>
        <v>5017980</v>
      </c>
      <c r="H203" s="3">
        <f t="shared" si="75"/>
        <v>0</v>
      </c>
      <c r="I203" s="3">
        <f t="shared" si="75"/>
        <v>0</v>
      </c>
      <c r="J203" s="3">
        <f t="shared" si="75"/>
        <v>5017980</v>
      </c>
      <c r="K203" s="11">
        <f t="shared" si="75"/>
        <v>0</v>
      </c>
      <c r="L203" s="53">
        <f t="shared" si="53"/>
        <v>0</v>
      </c>
    </row>
    <row r="204" spans="1:12" ht="15.75" x14ac:dyDescent="0.2">
      <c r="A204" s="12" t="s">
        <v>123</v>
      </c>
      <c r="B204" s="10" t="s">
        <v>23</v>
      </c>
      <c r="C204" s="10" t="s">
        <v>17</v>
      </c>
      <c r="D204" s="10" t="s">
        <v>27</v>
      </c>
      <c r="E204" s="10" t="s">
        <v>142</v>
      </c>
      <c r="F204" s="10" t="s">
        <v>124</v>
      </c>
      <c r="G204" s="11">
        <v>5017980</v>
      </c>
      <c r="H204" s="3">
        <v>0</v>
      </c>
      <c r="I204" s="3">
        <v>0</v>
      </c>
      <c r="J204" s="3">
        <v>5017980</v>
      </c>
      <c r="K204" s="11"/>
      <c r="L204" s="53">
        <f t="shared" si="53"/>
        <v>0</v>
      </c>
    </row>
    <row r="205" spans="1:12" ht="63" x14ac:dyDescent="0.2">
      <c r="A205" s="12" t="s">
        <v>143</v>
      </c>
      <c r="B205" s="10" t="s">
        <v>23</v>
      </c>
      <c r="C205" s="10" t="s">
        <v>17</v>
      </c>
      <c r="D205" s="10" t="s">
        <v>27</v>
      </c>
      <c r="E205" s="10" t="s">
        <v>144</v>
      </c>
      <c r="F205" s="13" t="s">
        <v>0</v>
      </c>
      <c r="G205" s="11">
        <f t="shared" ref="G205:K206" si="76">G206</f>
        <v>180041.3</v>
      </c>
      <c r="H205" s="3">
        <f t="shared" si="76"/>
        <v>0</v>
      </c>
      <c r="I205" s="3">
        <f t="shared" si="76"/>
        <v>36008.26</v>
      </c>
      <c r="J205" s="3">
        <f t="shared" si="76"/>
        <v>180041.3</v>
      </c>
      <c r="K205" s="11">
        <f t="shared" si="76"/>
        <v>88447.43</v>
      </c>
      <c r="L205" s="53">
        <f t="shared" si="53"/>
        <v>0.49126189379881169</v>
      </c>
    </row>
    <row r="206" spans="1:12" ht="31.5" x14ac:dyDescent="0.2">
      <c r="A206" s="12" t="s">
        <v>129</v>
      </c>
      <c r="B206" s="10" t="s">
        <v>23</v>
      </c>
      <c r="C206" s="10" t="s">
        <v>17</v>
      </c>
      <c r="D206" s="10" t="s">
        <v>27</v>
      </c>
      <c r="E206" s="10" t="s">
        <v>144</v>
      </c>
      <c r="F206" s="10" t="s">
        <v>130</v>
      </c>
      <c r="G206" s="11">
        <f t="shared" si="76"/>
        <v>180041.3</v>
      </c>
      <c r="H206" s="3">
        <f t="shared" si="76"/>
        <v>0</v>
      </c>
      <c r="I206" s="3">
        <f t="shared" si="76"/>
        <v>36008.26</v>
      </c>
      <c r="J206" s="3">
        <f t="shared" si="76"/>
        <v>180041.3</v>
      </c>
      <c r="K206" s="11">
        <f t="shared" si="76"/>
        <v>88447.43</v>
      </c>
      <c r="L206" s="53">
        <f t="shared" ref="L206:L269" si="77">K206/J206</f>
        <v>0.49126189379881169</v>
      </c>
    </row>
    <row r="207" spans="1:12" ht="31.5" x14ac:dyDescent="0.2">
      <c r="A207" s="12" t="s">
        <v>139</v>
      </c>
      <c r="B207" s="10" t="s">
        <v>23</v>
      </c>
      <c r="C207" s="10" t="s">
        <v>17</v>
      </c>
      <c r="D207" s="10" t="s">
        <v>27</v>
      </c>
      <c r="E207" s="10" t="s">
        <v>144</v>
      </c>
      <c r="F207" s="10" t="s">
        <v>140</v>
      </c>
      <c r="G207" s="11">
        <v>180041.3</v>
      </c>
      <c r="H207" s="3">
        <v>0</v>
      </c>
      <c r="I207" s="3">
        <v>36008.26</v>
      </c>
      <c r="J207" s="3">
        <v>180041.3</v>
      </c>
      <c r="K207" s="11">
        <v>88447.43</v>
      </c>
      <c r="L207" s="53">
        <f t="shared" si="77"/>
        <v>0.49126189379881169</v>
      </c>
    </row>
    <row r="208" spans="1:12" ht="31.5" x14ac:dyDescent="0.2">
      <c r="A208" s="12" t="s">
        <v>145</v>
      </c>
      <c r="B208" s="10" t="s">
        <v>23</v>
      </c>
      <c r="C208" s="10" t="s">
        <v>17</v>
      </c>
      <c r="D208" s="10" t="s">
        <v>27</v>
      </c>
      <c r="E208" s="10" t="s">
        <v>146</v>
      </c>
      <c r="F208" s="13" t="s">
        <v>0</v>
      </c>
      <c r="G208" s="11">
        <f t="shared" ref="G208:K209" si="78">G209</f>
        <v>2490742.7999999998</v>
      </c>
      <c r="H208" s="3">
        <f t="shared" si="78"/>
        <v>0</v>
      </c>
      <c r="I208" s="3">
        <f t="shared" si="78"/>
        <v>0</v>
      </c>
      <c r="J208" s="3">
        <f t="shared" si="78"/>
        <v>2490742.7999999998</v>
      </c>
      <c r="K208" s="11">
        <f t="shared" si="78"/>
        <v>2490742.7999999998</v>
      </c>
      <c r="L208" s="53">
        <f t="shared" si="77"/>
        <v>1</v>
      </c>
    </row>
    <row r="209" spans="1:12" ht="31.5" x14ac:dyDescent="0.2">
      <c r="A209" s="12" t="s">
        <v>129</v>
      </c>
      <c r="B209" s="10" t="s">
        <v>23</v>
      </c>
      <c r="C209" s="10" t="s">
        <v>17</v>
      </c>
      <c r="D209" s="10" t="s">
        <v>27</v>
      </c>
      <c r="E209" s="10" t="s">
        <v>146</v>
      </c>
      <c r="F209" s="10" t="s">
        <v>130</v>
      </c>
      <c r="G209" s="11">
        <f t="shared" si="78"/>
        <v>2490742.7999999998</v>
      </c>
      <c r="H209" s="3">
        <f t="shared" si="78"/>
        <v>0</v>
      </c>
      <c r="I209" s="3">
        <f t="shared" si="78"/>
        <v>0</v>
      </c>
      <c r="J209" s="3">
        <f t="shared" si="78"/>
        <v>2490742.7999999998</v>
      </c>
      <c r="K209" s="11">
        <f t="shared" si="78"/>
        <v>2490742.7999999998</v>
      </c>
      <c r="L209" s="53">
        <f t="shared" si="77"/>
        <v>1</v>
      </c>
    </row>
    <row r="210" spans="1:12" ht="47.25" x14ac:dyDescent="0.2">
      <c r="A210" s="12" t="s">
        <v>131</v>
      </c>
      <c r="B210" s="10" t="s">
        <v>23</v>
      </c>
      <c r="C210" s="10" t="s">
        <v>17</v>
      </c>
      <c r="D210" s="10" t="s">
        <v>27</v>
      </c>
      <c r="E210" s="10" t="s">
        <v>146</v>
      </c>
      <c r="F210" s="10" t="s">
        <v>132</v>
      </c>
      <c r="G210" s="11">
        <v>2490742.7999999998</v>
      </c>
      <c r="H210" s="3">
        <v>0</v>
      </c>
      <c r="I210" s="3">
        <v>0</v>
      </c>
      <c r="J210" s="3">
        <v>2490742.7999999998</v>
      </c>
      <c r="K210" s="11">
        <v>2490742.7999999998</v>
      </c>
      <c r="L210" s="53">
        <f t="shared" si="77"/>
        <v>1</v>
      </c>
    </row>
    <row r="211" spans="1:12" ht="31.5" x14ac:dyDescent="0.2">
      <c r="A211" s="9" t="s">
        <v>147</v>
      </c>
      <c r="B211" s="10" t="s">
        <v>23</v>
      </c>
      <c r="C211" s="10" t="s">
        <v>17</v>
      </c>
      <c r="D211" s="10" t="s">
        <v>148</v>
      </c>
      <c r="E211" s="10" t="s">
        <v>0</v>
      </c>
      <c r="F211" s="10" t="s">
        <v>0</v>
      </c>
      <c r="G211" s="11">
        <f>G212+G217+G220+G225</f>
        <v>1601482</v>
      </c>
      <c r="H211" s="3">
        <f>H212+H217+H220+H225</f>
        <v>0</v>
      </c>
      <c r="I211" s="3">
        <f>I212+I217+I220+I225</f>
        <v>0</v>
      </c>
      <c r="J211" s="3">
        <f>J212+J217+J220+J225+J228</f>
        <v>1619602.3</v>
      </c>
      <c r="K211" s="3">
        <f>K212+K217+K220+K225+K228</f>
        <v>1612602.3</v>
      </c>
      <c r="L211" s="53">
        <f t="shared" si="77"/>
        <v>0.99567795130940473</v>
      </c>
    </row>
    <row r="212" spans="1:12" ht="141.75" x14ac:dyDescent="0.2">
      <c r="A212" s="12" t="s">
        <v>50</v>
      </c>
      <c r="B212" s="10" t="s">
        <v>23</v>
      </c>
      <c r="C212" s="10" t="s">
        <v>17</v>
      </c>
      <c r="D212" s="10" t="s">
        <v>148</v>
      </c>
      <c r="E212" s="10" t="s">
        <v>51</v>
      </c>
      <c r="F212" s="13" t="s">
        <v>0</v>
      </c>
      <c r="G212" s="11">
        <f>G213+G215</f>
        <v>650778</v>
      </c>
      <c r="H212" s="3">
        <f>H213+H215</f>
        <v>0</v>
      </c>
      <c r="I212" s="3">
        <f>I213+I215</f>
        <v>0</v>
      </c>
      <c r="J212" s="3">
        <f t="shared" ref="J212:K212" si="79">J213+J215</f>
        <v>650778</v>
      </c>
      <c r="K212" s="11">
        <f t="shared" si="79"/>
        <v>650778</v>
      </c>
      <c r="L212" s="53">
        <f t="shared" si="77"/>
        <v>1</v>
      </c>
    </row>
    <row r="213" spans="1:12" ht="110.25" x14ac:dyDescent="0.2">
      <c r="A213" s="12" t="s">
        <v>30</v>
      </c>
      <c r="B213" s="10" t="s">
        <v>23</v>
      </c>
      <c r="C213" s="10" t="s">
        <v>17</v>
      </c>
      <c r="D213" s="10" t="s">
        <v>148</v>
      </c>
      <c r="E213" s="10" t="s">
        <v>51</v>
      </c>
      <c r="F213" s="10" t="s">
        <v>31</v>
      </c>
      <c r="G213" s="11">
        <f>G214</f>
        <v>574802.37</v>
      </c>
      <c r="H213" s="3">
        <f>H214</f>
        <v>0</v>
      </c>
      <c r="I213" s="3">
        <f>I214</f>
        <v>0</v>
      </c>
      <c r="J213" s="3">
        <f t="shared" ref="J213:K213" si="80">J214</f>
        <v>574802.37</v>
      </c>
      <c r="K213" s="11">
        <f t="shared" si="80"/>
        <v>574802.37</v>
      </c>
      <c r="L213" s="53">
        <f t="shared" si="77"/>
        <v>1</v>
      </c>
    </row>
    <row r="214" spans="1:12" ht="47.25" x14ac:dyDescent="0.2">
      <c r="A214" s="12" t="s">
        <v>32</v>
      </c>
      <c r="B214" s="10" t="s">
        <v>23</v>
      </c>
      <c r="C214" s="10" t="s">
        <v>17</v>
      </c>
      <c r="D214" s="10" t="s">
        <v>148</v>
      </c>
      <c r="E214" s="10" t="s">
        <v>51</v>
      </c>
      <c r="F214" s="10" t="s">
        <v>33</v>
      </c>
      <c r="G214" s="11">
        <v>574802.37</v>
      </c>
      <c r="H214" s="3">
        <v>0</v>
      </c>
      <c r="I214" s="3">
        <v>0</v>
      </c>
      <c r="J214" s="3">
        <v>574802.37</v>
      </c>
      <c r="K214" s="11">
        <v>574802.37</v>
      </c>
      <c r="L214" s="53">
        <f t="shared" si="77"/>
        <v>1</v>
      </c>
    </row>
    <row r="215" spans="1:12" ht="47.25" x14ac:dyDescent="0.2">
      <c r="A215" s="12" t="s">
        <v>36</v>
      </c>
      <c r="B215" s="10" t="s">
        <v>23</v>
      </c>
      <c r="C215" s="10" t="s">
        <v>17</v>
      </c>
      <c r="D215" s="10" t="s">
        <v>148</v>
      </c>
      <c r="E215" s="10" t="s">
        <v>51</v>
      </c>
      <c r="F215" s="10" t="s">
        <v>37</v>
      </c>
      <c r="G215" s="11">
        <f>G216</f>
        <v>75975.63</v>
      </c>
      <c r="H215" s="3">
        <f>H216</f>
        <v>0</v>
      </c>
      <c r="I215" s="3">
        <f>I216</f>
        <v>0</v>
      </c>
      <c r="J215" s="3">
        <f t="shared" ref="J215:K215" si="81">J216</f>
        <v>75975.63</v>
      </c>
      <c r="K215" s="11">
        <f t="shared" si="81"/>
        <v>75975.63</v>
      </c>
      <c r="L215" s="53">
        <f t="shared" si="77"/>
        <v>1</v>
      </c>
    </row>
    <row r="216" spans="1:12" ht="47.25" x14ac:dyDescent="0.2">
      <c r="A216" s="12" t="s">
        <v>38</v>
      </c>
      <c r="B216" s="10" t="s">
        <v>23</v>
      </c>
      <c r="C216" s="10" t="s">
        <v>17</v>
      </c>
      <c r="D216" s="10" t="s">
        <v>148</v>
      </c>
      <c r="E216" s="10" t="s">
        <v>51</v>
      </c>
      <c r="F216" s="10" t="s">
        <v>39</v>
      </c>
      <c r="G216" s="11">
        <v>75975.63</v>
      </c>
      <c r="H216" s="3">
        <v>0</v>
      </c>
      <c r="I216" s="3">
        <v>0</v>
      </c>
      <c r="J216" s="3">
        <v>75975.63</v>
      </c>
      <c r="K216" s="11">
        <v>75975.63</v>
      </c>
      <c r="L216" s="53">
        <f t="shared" si="77"/>
        <v>1</v>
      </c>
    </row>
    <row r="217" spans="1:12" ht="47.25" x14ac:dyDescent="0.2">
      <c r="A217" s="12" t="s">
        <v>149</v>
      </c>
      <c r="B217" s="10" t="s">
        <v>23</v>
      </c>
      <c r="C217" s="10" t="s">
        <v>17</v>
      </c>
      <c r="D217" s="10" t="s">
        <v>148</v>
      </c>
      <c r="E217" s="10" t="s">
        <v>150</v>
      </c>
      <c r="F217" s="13" t="s">
        <v>0</v>
      </c>
      <c r="G217" s="11">
        <f t="shared" ref="G217:K218" si="82">G218</f>
        <v>55000</v>
      </c>
      <c r="H217" s="3">
        <f t="shared" si="82"/>
        <v>0</v>
      </c>
      <c r="I217" s="3">
        <f t="shared" si="82"/>
        <v>0</v>
      </c>
      <c r="J217" s="3">
        <f t="shared" si="82"/>
        <v>55000</v>
      </c>
      <c r="K217" s="11">
        <f t="shared" si="82"/>
        <v>55000</v>
      </c>
      <c r="L217" s="53">
        <f t="shared" si="77"/>
        <v>1</v>
      </c>
    </row>
    <row r="218" spans="1:12" ht="63" x14ac:dyDescent="0.2">
      <c r="A218" s="12" t="s">
        <v>54</v>
      </c>
      <c r="B218" s="10" t="s">
        <v>23</v>
      </c>
      <c r="C218" s="10" t="s">
        <v>17</v>
      </c>
      <c r="D218" s="10" t="s">
        <v>148</v>
      </c>
      <c r="E218" s="10" t="s">
        <v>150</v>
      </c>
      <c r="F218" s="10" t="s">
        <v>55</v>
      </c>
      <c r="G218" s="11">
        <f t="shared" si="82"/>
        <v>55000</v>
      </c>
      <c r="H218" s="3">
        <f t="shared" si="82"/>
        <v>0</v>
      </c>
      <c r="I218" s="3">
        <f t="shared" si="82"/>
        <v>0</v>
      </c>
      <c r="J218" s="3">
        <f t="shared" si="82"/>
        <v>55000</v>
      </c>
      <c r="K218" s="11">
        <f t="shared" si="82"/>
        <v>55000</v>
      </c>
      <c r="L218" s="53">
        <f t="shared" si="77"/>
        <v>1</v>
      </c>
    </row>
    <row r="219" spans="1:12" ht="94.5" x14ac:dyDescent="0.2">
      <c r="A219" s="12" t="s">
        <v>151</v>
      </c>
      <c r="B219" s="10" t="s">
        <v>23</v>
      </c>
      <c r="C219" s="10" t="s">
        <v>17</v>
      </c>
      <c r="D219" s="10" t="s">
        <v>148</v>
      </c>
      <c r="E219" s="10" t="s">
        <v>150</v>
      </c>
      <c r="F219" s="10" t="s">
        <v>152</v>
      </c>
      <c r="G219" s="11">
        <v>55000</v>
      </c>
      <c r="H219" s="3">
        <v>0</v>
      </c>
      <c r="I219" s="3">
        <v>0</v>
      </c>
      <c r="J219" s="3">
        <v>55000</v>
      </c>
      <c r="K219" s="11">
        <v>55000</v>
      </c>
      <c r="L219" s="53">
        <f t="shared" si="77"/>
        <v>1</v>
      </c>
    </row>
    <row r="220" spans="1:12" ht="220.5" x14ac:dyDescent="0.2">
      <c r="A220" s="12" t="s">
        <v>153</v>
      </c>
      <c r="B220" s="10" t="s">
        <v>23</v>
      </c>
      <c r="C220" s="10" t="s">
        <v>17</v>
      </c>
      <c r="D220" s="10" t="s">
        <v>148</v>
      </c>
      <c r="E220" s="10" t="s">
        <v>154</v>
      </c>
      <c r="F220" s="13" t="s">
        <v>0</v>
      </c>
      <c r="G220" s="11">
        <f>G221+G223</f>
        <v>867704</v>
      </c>
      <c r="H220" s="3">
        <f>H221+H223</f>
        <v>0</v>
      </c>
      <c r="I220" s="3">
        <f>I221+I223</f>
        <v>0</v>
      </c>
      <c r="J220" s="3">
        <f t="shared" ref="J220:K220" si="83">J221+J223</f>
        <v>867704</v>
      </c>
      <c r="K220" s="11">
        <f t="shared" si="83"/>
        <v>867704</v>
      </c>
      <c r="L220" s="53">
        <f t="shared" si="77"/>
        <v>1</v>
      </c>
    </row>
    <row r="221" spans="1:12" ht="110.25" x14ac:dyDescent="0.2">
      <c r="A221" s="12" t="s">
        <v>30</v>
      </c>
      <c r="B221" s="10" t="s">
        <v>23</v>
      </c>
      <c r="C221" s="10" t="s">
        <v>17</v>
      </c>
      <c r="D221" s="10" t="s">
        <v>148</v>
      </c>
      <c r="E221" s="10" t="s">
        <v>154</v>
      </c>
      <c r="F221" s="10" t="s">
        <v>31</v>
      </c>
      <c r="G221" s="11">
        <f>G222</f>
        <v>637711.25</v>
      </c>
      <c r="H221" s="3">
        <f>H222</f>
        <v>0</v>
      </c>
      <c r="I221" s="3">
        <f>I222</f>
        <v>0</v>
      </c>
      <c r="J221" s="3">
        <f t="shared" ref="J221:K221" si="84">J222</f>
        <v>637711.25</v>
      </c>
      <c r="K221" s="11">
        <f t="shared" si="84"/>
        <v>637711.25</v>
      </c>
      <c r="L221" s="53">
        <f t="shared" si="77"/>
        <v>1</v>
      </c>
    </row>
    <row r="222" spans="1:12" ht="47.25" x14ac:dyDescent="0.2">
      <c r="A222" s="12" t="s">
        <v>32</v>
      </c>
      <c r="B222" s="10" t="s">
        <v>23</v>
      </c>
      <c r="C222" s="10" t="s">
        <v>17</v>
      </c>
      <c r="D222" s="10" t="s">
        <v>148</v>
      </c>
      <c r="E222" s="10" t="s">
        <v>154</v>
      </c>
      <c r="F222" s="10" t="s">
        <v>33</v>
      </c>
      <c r="G222" s="11">
        <v>637711.25</v>
      </c>
      <c r="H222" s="3">
        <v>0</v>
      </c>
      <c r="I222" s="3">
        <v>0</v>
      </c>
      <c r="J222" s="3">
        <v>637711.25</v>
      </c>
      <c r="K222" s="11">
        <v>637711.25</v>
      </c>
      <c r="L222" s="53">
        <f t="shared" si="77"/>
        <v>1</v>
      </c>
    </row>
    <row r="223" spans="1:12" ht="47.25" x14ac:dyDescent="0.2">
      <c r="A223" s="12" t="s">
        <v>36</v>
      </c>
      <c r="B223" s="10" t="s">
        <v>23</v>
      </c>
      <c r="C223" s="10" t="s">
        <v>17</v>
      </c>
      <c r="D223" s="10" t="s">
        <v>148</v>
      </c>
      <c r="E223" s="10" t="s">
        <v>154</v>
      </c>
      <c r="F223" s="10" t="s">
        <v>37</v>
      </c>
      <c r="G223" s="11">
        <f>G224</f>
        <v>229992.75</v>
      </c>
      <c r="H223" s="3">
        <f>H224</f>
        <v>0</v>
      </c>
      <c r="I223" s="3">
        <f>I224</f>
        <v>0</v>
      </c>
      <c r="J223" s="3">
        <f t="shared" ref="J223:K223" si="85">J224</f>
        <v>229992.75</v>
      </c>
      <c r="K223" s="11">
        <f t="shared" si="85"/>
        <v>229992.75</v>
      </c>
      <c r="L223" s="53">
        <f t="shared" si="77"/>
        <v>1</v>
      </c>
    </row>
    <row r="224" spans="1:12" ht="47.25" x14ac:dyDescent="0.2">
      <c r="A224" s="12" t="s">
        <v>38</v>
      </c>
      <c r="B224" s="10" t="s">
        <v>23</v>
      </c>
      <c r="C224" s="10" t="s">
        <v>17</v>
      </c>
      <c r="D224" s="10" t="s">
        <v>148</v>
      </c>
      <c r="E224" s="10" t="s">
        <v>154</v>
      </c>
      <c r="F224" s="10" t="s">
        <v>39</v>
      </c>
      <c r="G224" s="11">
        <v>229992.75</v>
      </c>
      <c r="H224" s="3">
        <v>0</v>
      </c>
      <c r="I224" s="3">
        <v>0</v>
      </c>
      <c r="J224" s="3">
        <v>229992.75</v>
      </c>
      <c r="K224" s="11">
        <v>229992.75</v>
      </c>
      <c r="L224" s="53">
        <f t="shared" si="77"/>
        <v>1</v>
      </c>
    </row>
    <row r="225" spans="1:14" ht="252" x14ac:dyDescent="0.2">
      <c r="A225" s="12" t="s">
        <v>155</v>
      </c>
      <c r="B225" s="10" t="s">
        <v>23</v>
      </c>
      <c r="C225" s="10" t="s">
        <v>17</v>
      </c>
      <c r="D225" s="10" t="s">
        <v>148</v>
      </c>
      <c r="E225" s="10" t="s">
        <v>156</v>
      </c>
      <c r="F225" s="13" t="s">
        <v>0</v>
      </c>
      <c r="G225" s="11">
        <f t="shared" ref="G225:K226" si="86">G226</f>
        <v>28000</v>
      </c>
      <c r="H225" s="3">
        <f t="shared" si="86"/>
        <v>0</v>
      </c>
      <c r="I225" s="3">
        <f t="shared" si="86"/>
        <v>0</v>
      </c>
      <c r="J225" s="3">
        <f t="shared" si="86"/>
        <v>28000</v>
      </c>
      <c r="K225" s="11">
        <f t="shared" si="86"/>
        <v>21000</v>
      </c>
      <c r="L225" s="53">
        <f t="shared" si="77"/>
        <v>0.75</v>
      </c>
    </row>
    <row r="226" spans="1:14" ht="47.25" x14ac:dyDescent="0.2">
      <c r="A226" s="12" t="s">
        <v>36</v>
      </c>
      <c r="B226" s="10" t="s">
        <v>23</v>
      </c>
      <c r="C226" s="10" t="s">
        <v>17</v>
      </c>
      <c r="D226" s="10" t="s">
        <v>148</v>
      </c>
      <c r="E226" s="10" t="s">
        <v>156</v>
      </c>
      <c r="F226" s="10" t="s">
        <v>37</v>
      </c>
      <c r="G226" s="11">
        <f t="shared" si="86"/>
        <v>28000</v>
      </c>
      <c r="H226" s="3">
        <f t="shared" si="86"/>
        <v>0</v>
      </c>
      <c r="I226" s="3">
        <f t="shared" si="86"/>
        <v>0</v>
      </c>
      <c r="J226" s="3">
        <f t="shared" si="86"/>
        <v>28000</v>
      </c>
      <c r="K226" s="11">
        <f t="shared" si="86"/>
        <v>21000</v>
      </c>
      <c r="L226" s="53">
        <f t="shared" si="77"/>
        <v>0.75</v>
      </c>
    </row>
    <row r="227" spans="1:14" ht="47.25" x14ac:dyDescent="0.2">
      <c r="A227" s="12" t="s">
        <v>38</v>
      </c>
      <c r="B227" s="10" t="s">
        <v>23</v>
      </c>
      <c r="C227" s="10" t="s">
        <v>17</v>
      </c>
      <c r="D227" s="10" t="s">
        <v>148</v>
      </c>
      <c r="E227" s="10" t="s">
        <v>156</v>
      </c>
      <c r="F227" s="10" t="s">
        <v>39</v>
      </c>
      <c r="G227" s="11">
        <v>28000</v>
      </c>
      <c r="H227" s="3">
        <v>0</v>
      </c>
      <c r="I227" s="3">
        <v>0</v>
      </c>
      <c r="J227" s="3">
        <v>28000</v>
      </c>
      <c r="K227" s="11">
        <v>21000</v>
      </c>
      <c r="L227" s="53">
        <f t="shared" si="77"/>
        <v>0.75</v>
      </c>
    </row>
    <row r="228" spans="1:14" s="55" customFormat="1" ht="63" x14ac:dyDescent="0.2">
      <c r="A228" s="17" t="s">
        <v>324</v>
      </c>
      <c r="B228" s="16" t="s">
        <v>23</v>
      </c>
      <c r="C228" s="16" t="s">
        <v>17</v>
      </c>
      <c r="D228" s="16" t="s">
        <v>148</v>
      </c>
      <c r="E228" s="16" t="s">
        <v>325</v>
      </c>
      <c r="F228" s="15"/>
      <c r="G228" s="11"/>
      <c r="H228" s="3"/>
      <c r="I228" s="3"/>
      <c r="J228" s="3">
        <f>J229</f>
        <v>18120.3</v>
      </c>
      <c r="K228" s="11">
        <f>K229</f>
        <v>18120.3</v>
      </c>
      <c r="L228" s="53">
        <f t="shared" si="77"/>
        <v>1</v>
      </c>
      <c r="M228" s="4"/>
      <c r="N228" s="4"/>
    </row>
    <row r="229" spans="1:14" s="55" customFormat="1" ht="110.25" x14ac:dyDescent="0.2">
      <c r="A229" s="12" t="s">
        <v>30</v>
      </c>
      <c r="B229" s="16" t="s">
        <v>23</v>
      </c>
      <c r="C229" s="16" t="s">
        <v>17</v>
      </c>
      <c r="D229" s="16" t="s">
        <v>148</v>
      </c>
      <c r="E229" s="16" t="s">
        <v>325</v>
      </c>
      <c r="F229" s="16" t="s">
        <v>31</v>
      </c>
      <c r="G229" s="11"/>
      <c r="H229" s="3"/>
      <c r="I229" s="3"/>
      <c r="J229" s="3">
        <f>J230</f>
        <v>18120.3</v>
      </c>
      <c r="K229" s="11">
        <f>K230</f>
        <v>18120.3</v>
      </c>
      <c r="L229" s="53">
        <f t="shared" si="77"/>
        <v>1</v>
      </c>
      <c r="M229" s="4"/>
      <c r="N229" s="4"/>
    </row>
    <row r="230" spans="1:14" s="55" customFormat="1" ht="47.25" x14ac:dyDescent="0.2">
      <c r="A230" s="12" t="s">
        <v>32</v>
      </c>
      <c r="B230" s="16" t="s">
        <v>23</v>
      </c>
      <c r="C230" s="16" t="s">
        <v>17</v>
      </c>
      <c r="D230" s="16" t="s">
        <v>148</v>
      </c>
      <c r="E230" s="16" t="s">
        <v>325</v>
      </c>
      <c r="F230" s="16" t="s">
        <v>33</v>
      </c>
      <c r="G230" s="11"/>
      <c r="H230" s="3"/>
      <c r="I230" s="3"/>
      <c r="J230" s="3">
        <v>18120.3</v>
      </c>
      <c r="K230" s="11">
        <v>18120.3</v>
      </c>
      <c r="L230" s="53">
        <f t="shared" si="77"/>
        <v>1</v>
      </c>
      <c r="M230" s="4"/>
      <c r="N230" s="4"/>
    </row>
    <row r="231" spans="1:14" ht="31.5" x14ac:dyDescent="0.2">
      <c r="A231" s="5" t="s">
        <v>157</v>
      </c>
      <c r="B231" s="6" t="s">
        <v>158</v>
      </c>
      <c r="C231" s="6" t="s">
        <v>0</v>
      </c>
      <c r="D231" s="6" t="s">
        <v>0</v>
      </c>
      <c r="E231" s="7" t="s">
        <v>0</v>
      </c>
      <c r="F231" s="7" t="s">
        <v>0</v>
      </c>
      <c r="G231" s="8">
        <f>G232+G252</f>
        <v>5099770.38</v>
      </c>
      <c r="H231" s="3">
        <f>H232+H252</f>
        <v>-590556</v>
      </c>
      <c r="I231" s="3">
        <f>I232+I252</f>
        <v>-51288</v>
      </c>
      <c r="J231" s="2">
        <f>J232+J252+J241</f>
        <v>5031457.5</v>
      </c>
      <c r="K231" s="2">
        <f>K232+K252+K241</f>
        <v>4942293.97</v>
      </c>
      <c r="L231" s="53">
        <f t="shared" si="77"/>
        <v>0.98227878701151694</v>
      </c>
    </row>
    <row r="232" spans="1:14" ht="15.75" x14ac:dyDescent="0.2">
      <c r="A232" s="9" t="s">
        <v>24</v>
      </c>
      <c r="B232" s="10" t="s">
        <v>158</v>
      </c>
      <c r="C232" s="10" t="s">
        <v>25</v>
      </c>
      <c r="D232" s="10" t="s">
        <v>0</v>
      </c>
      <c r="E232" s="10" t="s">
        <v>0</v>
      </c>
      <c r="F232" s="10" t="s">
        <v>0</v>
      </c>
      <c r="G232" s="11">
        <f>G233+G244+G248</f>
        <v>4565755</v>
      </c>
      <c r="H232" s="3">
        <f>H233+H244+H248</f>
        <v>-590556</v>
      </c>
      <c r="I232" s="3">
        <f>I233+I244+I248</f>
        <v>-593</v>
      </c>
      <c r="J232" s="3">
        <f t="shared" ref="J232:K232" si="87">J233+J244+J248</f>
        <v>4390188.1500000004</v>
      </c>
      <c r="K232" s="3">
        <f t="shared" si="87"/>
        <v>4301024.87</v>
      </c>
      <c r="L232" s="53">
        <f t="shared" si="77"/>
        <v>0.97969032830631642</v>
      </c>
    </row>
    <row r="233" spans="1:14" ht="78.75" x14ac:dyDescent="0.2">
      <c r="A233" s="9" t="s">
        <v>159</v>
      </c>
      <c r="B233" s="10" t="s">
        <v>158</v>
      </c>
      <c r="C233" s="10" t="s">
        <v>25</v>
      </c>
      <c r="D233" s="10" t="s">
        <v>148</v>
      </c>
      <c r="E233" s="10" t="s">
        <v>0</v>
      </c>
      <c r="F233" s="10" t="s">
        <v>0</v>
      </c>
      <c r="G233" s="11">
        <f>G234</f>
        <v>4315755</v>
      </c>
      <c r="H233" s="3">
        <f>H234</f>
        <v>-590556</v>
      </c>
      <c r="I233" s="3">
        <f>I234</f>
        <v>-593</v>
      </c>
      <c r="J233" s="3">
        <f t="shared" ref="J233:K233" si="88">J234</f>
        <v>4315755</v>
      </c>
      <c r="K233" s="11">
        <f t="shared" si="88"/>
        <v>4301024.87</v>
      </c>
      <c r="L233" s="53">
        <f t="shared" si="77"/>
        <v>0.99658689383433496</v>
      </c>
    </row>
    <row r="234" spans="1:14" ht="47.25" x14ac:dyDescent="0.2">
      <c r="A234" s="12" t="s">
        <v>34</v>
      </c>
      <c r="B234" s="10" t="s">
        <v>158</v>
      </c>
      <c r="C234" s="10" t="s">
        <v>25</v>
      </c>
      <c r="D234" s="10" t="s">
        <v>148</v>
      </c>
      <c r="E234" s="10" t="s">
        <v>160</v>
      </c>
      <c r="F234" s="13" t="s">
        <v>0</v>
      </c>
      <c r="G234" s="11">
        <f>G235+G237+G239</f>
        <v>4315755</v>
      </c>
      <c r="H234" s="3">
        <f>H235+H237+H239</f>
        <v>-590556</v>
      </c>
      <c r="I234" s="3">
        <f>I235+I237+I239</f>
        <v>-593</v>
      </c>
      <c r="J234" s="3">
        <f t="shared" ref="J234:K234" si="89">J235+J237+J239</f>
        <v>4315755</v>
      </c>
      <c r="K234" s="11">
        <f t="shared" si="89"/>
        <v>4301024.87</v>
      </c>
      <c r="L234" s="53">
        <f t="shared" si="77"/>
        <v>0.99658689383433496</v>
      </c>
    </row>
    <row r="235" spans="1:14" ht="110.25" x14ac:dyDescent="0.2">
      <c r="A235" s="12" t="s">
        <v>30</v>
      </c>
      <c r="B235" s="10" t="s">
        <v>158</v>
      </c>
      <c r="C235" s="10" t="s">
        <v>25</v>
      </c>
      <c r="D235" s="10" t="s">
        <v>148</v>
      </c>
      <c r="E235" s="10" t="s">
        <v>160</v>
      </c>
      <c r="F235" s="10" t="s">
        <v>31</v>
      </c>
      <c r="G235" s="11">
        <f>G236</f>
        <v>4044813</v>
      </c>
      <c r="H235" s="3">
        <f>H236</f>
        <v>-489156</v>
      </c>
      <c r="I235" s="3">
        <f>I236</f>
        <v>0</v>
      </c>
      <c r="J235" s="3">
        <f t="shared" ref="J235:K235" si="90">J236</f>
        <v>4044813</v>
      </c>
      <c r="K235" s="11">
        <f t="shared" si="90"/>
        <v>4037572.42</v>
      </c>
      <c r="L235" s="53">
        <f t="shared" si="77"/>
        <v>0.99820990982772251</v>
      </c>
    </row>
    <row r="236" spans="1:14" ht="47.25" x14ac:dyDescent="0.2">
      <c r="A236" s="12" t="s">
        <v>32</v>
      </c>
      <c r="B236" s="10" t="s">
        <v>158</v>
      </c>
      <c r="C236" s="10" t="s">
        <v>25</v>
      </c>
      <c r="D236" s="10" t="s">
        <v>148</v>
      </c>
      <c r="E236" s="10" t="s">
        <v>160</v>
      </c>
      <c r="F236" s="10" t="s">
        <v>33</v>
      </c>
      <c r="G236" s="11">
        <v>4044813</v>
      </c>
      <c r="H236" s="3">
        <v>-489156</v>
      </c>
      <c r="I236" s="3"/>
      <c r="J236" s="3">
        <v>4044813</v>
      </c>
      <c r="K236" s="11">
        <v>4037572.42</v>
      </c>
      <c r="L236" s="53">
        <f t="shared" si="77"/>
        <v>0.99820990982772251</v>
      </c>
    </row>
    <row r="237" spans="1:14" ht="47.25" x14ac:dyDescent="0.2">
      <c r="A237" s="12" t="s">
        <v>36</v>
      </c>
      <c r="B237" s="10" t="s">
        <v>158</v>
      </c>
      <c r="C237" s="10" t="s">
        <v>25</v>
      </c>
      <c r="D237" s="10" t="s">
        <v>148</v>
      </c>
      <c r="E237" s="10" t="s">
        <v>160</v>
      </c>
      <c r="F237" s="10" t="s">
        <v>37</v>
      </c>
      <c r="G237" s="11">
        <f>G238</f>
        <v>269535</v>
      </c>
      <c r="H237" s="3">
        <f>H238</f>
        <v>-101400</v>
      </c>
      <c r="I237" s="3">
        <f>I238</f>
        <v>0</v>
      </c>
      <c r="J237" s="3">
        <f t="shared" ref="J237:K237" si="91">J238</f>
        <v>269535</v>
      </c>
      <c r="K237" s="11">
        <f t="shared" si="91"/>
        <v>262045.45</v>
      </c>
      <c r="L237" s="53">
        <f t="shared" si="77"/>
        <v>0.97221307065872709</v>
      </c>
    </row>
    <row r="238" spans="1:14" ht="47.25" x14ac:dyDescent="0.2">
      <c r="A238" s="12" t="s">
        <v>38</v>
      </c>
      <c r="B238" s="10" t="s">
        <v>158</v>
      </c>
      <c r="C238" s="10" t="s">
        <v>25</v>
      </c>
      <c r="D238" s="10" t="s">
        <v>148</v>
      </c>
      <c r="E238" s="10" t="s">
        <v>160</v>
      </c>
      <c r="F238" s="10" t="s">
        <v>39</v>
      </c>
      <c r="G238" s="11">
        <v>269535</v>
      </c>
      <c r="H238" s="3">
        <v>-101400</v>
      </c>
      <c r="I238" s="3"/>
      <c r="J238" s="3">
        <v>269535</v>
      </c>
      <c r="K238" s="11">
        <v>262045.45</v>
      </c>
      <c r="L238" s="53">
        <f t="shared" si="77"/>
        <v>0.97221307065872709</v>
      </c>
    </row>
    <row r="239" spans="1:14" ht="15.75" x14ac:dyDescent="0.2">
      <c r="A239" s="12" t="s">
        <v>40</v>
      </c>
      <c r="B239" s="10" t="s">
        <v>158</v>
      </c>
      <c r="C239" s="10" t="s">
        <v>25</v>
      </c>
      <c r="D239" s="10" t="s">
        <v>148</v>
      </c>
      <c r="E239" s="10" t="s">
        <v>160</v>
      </c>
      <c r="F239" s="10" t="s">
        <v>41</v>
      </c>
      <c r="G239" s="11">
        <f>G240</f>
        <v>1407</v>
      </c>
      <c r="H239" s="3">
        <f>H240</f>
        <v>0</v>
      </c>
      <c r="I239" s="3">
        <f>I240</f>
        <v>-593</v>
      </c>
      <c r="J239" s="3">
        <f t="shared" ref="J239:K239" si="92">J240</f>
        <v>1407</v>
      </c>
      <c r="K239" s="11">
        <f t="shared" si="92"/>
        <v>1407</v>
      </c>
      <c r="L239" s="53">
        <f t="shared" si="77"/>
        <v>1</v>
      </c>
    </row>
    <row r="240" spans="1:14" ht="31.5" x14ac:dyDescent="0.2">
      <c r="A240" s="12" t="s">
        <v>42</v>
      </c>
      <c r="B240" s="10" t="s">
        <v>158</v>
      </c>
      <c r="C240" s="10" t="s">
        <v>25</v>
      </c>
      <c r="D240" s="10" t="s">
        <v>148</v>
      </c>
      <c r="E240" s="10" t="s">
        <v>160</v>
      </c>
      <c r="F240" s="10" t="s">
        <v>43</v>
      </c>
      <c r="G240" s="11">
        <v>1407</v>
      </c>
      <c r="H240" s="3">
        <v>0</v>
      </c>
      <c r="I240" s="3">
        <v>-593</v>
      </c>
      <c r="J240" s="3">
        <v>1407</v>
      </c>
      <c r="K240" s="11">
        <v>1407</v>
      </c>
      <c r="L240" s="53">
        <f t="shared" si="77"/>
        <v>1</v>
      </c>
    </row>
    <row r="241" spans="1:14" s="55" customFormat="1" ht="63" x14ac:dyDescent="0.2">
      <c r="A241" s="17" t="s">
        <v>324</v>
      </c>
      <c r="B241" s="16" t="s">
        <v>158</v>
      </c>
      <c r="C241" s="16" t="s">
        <v>25</v>
      </c>
      <c r="D241" s="16" t="s">
        <v>148</v>
      </c>
      <c r="E241" s="16" t="s">
        <v>325</v>
      </c>
      <c r="F241" s="15"/>
      <c r="G241" s="11"/>
      <c r="H241" s="3"/>
      <c r="I241" s="3"/>
      <c r="J241" s="3">
        <f>J242</f>
        <v>107253.97</v>
      </c>
      <c r="K241" s="11">
        <f>K242</f>
        <v>107253.97</v>
      </c>
      <c r="L241" s="53">
        <f t="shared" si="77"/>
        <v>1</v>
      </c>
      <c r="M241" s="4"/>
      <c r="N241" s="4"/>
    </row>
    <row r="242" spans="1:14" s="55" customFormat="1" ht="110.25" x14ac:dyDescent="0.2">
      <c r="A242" s="12" t="s">
        <v>30</v>
      </c>
      <c r="B242" s="16" t="s">
        <v>158</v>
      </c>
      <c r="C242" s="16" t="s">
        <v>25</v>
      </c>
      <c r="D242" s="16" t="s">
        <v>148</v>
      </c>
      <c r="E242" s="16" t="s">
        <v>325</v>
      </c>
      <c r="F242" s="16" t="s">
        <v>31</v>
      </c>
      <c r="G242" s="11"/>
      <c r="H242" s="3"/>
      <c r="I242" s="3"/>
      <c r="J242" s="3">
        <f>J243</f>
        <v>107253.97</v>
      </c>
      <c r="K242" s="11">
        <f>K243</f>
        <v>107253.97</v>
      </c>
      <c r="L242" s="53">
        <f t="shared" si="77"/>
        <v>1</v>
      </c>
      <c r="M242" s="4"/>
      <c r="N242" s="4"/>
    </row>
    <row r="243" spans="1:14" s="55" customFormat="1" ht="47.25" x14ac:dyDescent="0.2">
      <c r="A243" s="12" t="s">
        <v>32</v>
      </c>
      <c r="B243" s="16" t="s">
        <v>158</v>
      </c>
      <c r="C243" s="16" t="s">
        <v>25</v>
      </c>
      <c r="D243" s="16" t="s">
        <v>148</v>
      </c>
      <c r="E243" s="16" t="s">
        <v>325</v>
      </c>
      <c r="F243" s="16" t="s">
        <v>33</v>
      </c>
      <c r="G243" s="11"/>
      <c r="H243" s="3"/>
      <c r="I243" s="3"/>
      <c r="J243" s="3">
        <v>107253.97</v>
      </c>
      <c r="K243" s="11">
        <v>107253.97</v>
      </c>
      <c r="L243" s="53">
        <f t="shared" si="77"/>
        <v>1</v>
      </c>
      <c r="M243" s="4"/>
      <c r="N243" s="4"/>
    </row>
    <row r="244" spans="1:14" ht="15.75" x14ac:dyDescent="0.2">
      <c r="A244" s="9" t="s">
        <v>161</v>
      </c>
      <c r="B244" s="10" t="s">
        <v>158</v>
      </c>
      <c r="C244" s="10" t="s">
        <v>25</v>
      </c>
      <c r="D244" s="10" t="s">
        <v>18</v>
      </c>
      <c r="E244" s="10" t="s">
        <v>0</v>
      </c>
      <c r="F244" s="10" t="s">
        <v>0</v>
      </c>
      <c r="G244" s="11">
        <f t="shared" ref="G244:K246" si="93">G245</f>
        <v>250000</v>
      </c>
      <c r="H244" s="3">
        <f t="shared" si="93"/>
        <v>0</v>
      </c>
      <c r="I244" s="3">
        <f t="shared" si="93"/>
        <v>0</v>
      </c>
      <c r="J244" s="3">
        <f t="shared" si="93"/>
        <v>74433.149999999994</v>
      </c>
      <c r="K244" s="11">
        <f t="shared" si="93"/>
        <v>0</v>
      </c>
      <c r="L244" s="53">
        <f t="shared" si="77"/>
        <v>0</v>
      </c>
    </row>
    <row r="245" spans="1:14" ht="31.5" x14ac:dyDescent="0.2">
      <c r="A245" s="12" t="s">
        <v>162</v>
      </c>
      <c r="B245" s="10" t="s">
        <v>158</v>
      </c>
      <c r="C245" s="10" t="s">
        <v>25</v>
      </c>
      <c r="D245" s="10" t="s">
        <v>18</v>
      </c>
      <c r="E245" s="10" t="s">
        <v>163</v>
      </c>
      <c r="F245" s="13" t="s">
        <v>0</v>
      </c>
      <c r="G245" s="11">
        <f t="shared" si="93"/>
        <v>250000</v>
      </c>
      <c r="H245" s="3">
        <f t="shared" si="93"/>
        <v>0</v>
      </c>
      <c r="I245" s="3">
        <f t="shared" si="93"/>
        <v>0</v>
      </c>
      <c r="J245" s="3">
        <f t="shared" si="93"/>
        <v>74433.149999999994</v>
      </c>
      <c r="K245" s="11">
        <f t="shared" si="93"/>
        <v>0</v>
      </c>
      <c r="L245" s="53">
        <f t="shared" si="77"/>
        <v>0</v>
      </c>
    </row>
    <row r="246" spans="1:14" ht="15.75" x14ac:dyDescent="0.2">
      <c r="A246" s="12" t="s">
        <v>40</v>
      </c>
      <c r="B246" s="10" t="s">
        <v>158</v>
      </c>
      <c r="C246" s="10" t="s">
        <v>25</v>
      </c>
      <c r="D246" s="10" t="s">
        <v>18</v>
      </c>
      <c r="E246" s="10" t="s">
        <v>163</v>
      </c>
      <c r="F246" s="10" t="s">
        <v>41</v>
      </c>
      <c r="G246" s="11">
        <f t="shared" si="93"/>
        <v>250000</v>
      </c>
      <c r="H246" s="3">
        <f t="shared" si="93"/>
        <v>0</v>
      </c>
      <c r="I246" s="3">
        <f t="shared" si="93"/>
        <v>0</v>
      </c>
      <c r="J246" s="3">
        <f t="shared" si="93"/>
        <v>74433.149999999994</v>
      </c>
      <c r="K246" s="11">
        <f t="shared" si="93"/>
        <v>0</v>
      </c>
      <c r="L246" s="53">
        <f t="shared" si="77"/>
        <v>0</v>
      </c>
    </row>
    <row r="247" spans="1:14" ht="15.75" x14ac:dyDescent="0.2">
      <c r="A247" s="12" t="s">
        <v>164</v>
      </c>
      <c r="B247" s="10" t="s">
        <v>158</v>
      </c>
      <c r="C247" s="10" t="s">
        <v>25</v>
      </c>
      <c r="D247" s="10" t="s">
        <v>18</v>
      </c>
      <c r="E247" s="10" t="s">
        <v>163</v>
      </c>
      <c r="F247" s="10" t="s">
        <v>165</v>
      </c>
      <c r="G247" s="11">
        <v>250000</v>
      </c>
      <c r="H247" s="3">
        <v>0</v>
      </c>
      <c r="I247" s="3">
        <v>0</v>
      </c>
      <c r="J247" s="3">
        <v>74433.149999999994</v>
      </c>
      <c r="K247" s="11"/>
      <c r="L247" s="53">
        <f t="shared" si="77"/>
        <v>0</v>
      </c>
    </row>
    <row r="248" spans="1:14" ht="31.5" hidden="1" x14ac:dyDescent="0.2">
      <c r="A248" s="9" t="s">
        <v>49</v>
      </c>
      <c r="B248" s="10" t="s">
        <v>158</v>
      </c>
      <c r="C248" s="10" t="s">
        <v>25</v>
      </c>
      <c r="D248" s="10" t="s">
        <v>20</v>
      </c>
      <c r="E248" s="10" t="s">
        <v>0</v>
      </c>
      <c r="F248" s="10" t="s">
        <v>0</v>
      </c>
      <c r="G248" s="11">
        <f t="shared" ref="G248:K250" si="94">G249</f>
        <v>0</v>
      </c>
      <c r="H248" s="3">
        <f t="shared" si="94"/>
        <v>0</v>
      </c>
      <c r="I248" s="3">
        <f t="shared" si="94"/>
        <v>0</v>
      </c>
      <c r="J248" s="3">
        <f t="shared" si="94"/>
        <v>0</v>
      </c>
      <c r="K248" s="11">
        <f t="shared" si="94"/>
        <v>0</v>
      </c>
      <c r="L248" s="53" t="e">
        <f t="shared" si="77"/>
        <v>#DIV/0!</v>
      </c>
    </row>
    <row r="249" spans="1:14" ht="15.75" hidden="1" x14ac:dyDescent="0.2">
      <c r="A249" s="12" t="s">
        <v>166</v>
      </c>
      <c r="B249" s="10" t="s">
        <v>158</v>
      </c>
      <c r="C249" s="10" t="s">
        <v>25</v>
      </c>
      <c r="D249" s="10" t="s">
        <v>20</v>
      </c>
      <c r="E249" s="10" t="s">
        <v>167</v>
      </c>
      <c r="F249" s="13" t="s">
        <v>0</v>
      </c>
      <c r="G249" s="11">
        <f t="shared" si="94"/>
        <v>0</v>
      </c>
      <c r="H249" s="3">
        <f t="shared" si="94"/>
        <v>0</v>
      </c>
      <c r="I249" s="3">
        <f t="shared" si="94"/>
        <v>0</v>
      </c>
      <c r="J249" s="3">
        <f t="shared" si="94"/>
        <v>0</v>
      </c>
      <c r="K249" s="11">
        <f t="shared" si="94"/>
        <v>0</v>
      </c>
      <c r="L249" s="53" t="e">
        <f t="shared" si="77"/>
        <v>#DIV/0!</v>
      </c>
    </row>
    <row r="250" spans="1:14" ht="15.75" hidden="1" x14ac:dyDescent="0.2">
      <c r="A250" s="12" t="s">
        <v>40</v>
      </c>
      <c r="B250" s="10" t="s">
        <v>158</v>
      </c>
      <c r="C250" s="10" t="s">
        <v>25</v>
      </c>
      <c r="D250" s="10" t="s">
        <v>20</v>
      </c>
      <c r="E250" s="10" t="s">
        <v>167</v>
      </c>
      <c r="F250" s="10" t="s">
        <v>41</v>
      </c>
      <c r="G250" s="11">
        <f t="shared" si="94"/>
        <v>0</v>
      </c>
      <c r="H250" s="3">
        <f t="shared" si="94"/>
        <v>0</v>
      </c>
      <c r="I250" s="3">
        <f t="shared" si="94"/>
        <v>0</v>
      </c>
      <c r="J250" s="3">
        <f t="shared" si="94"/>
        <v>0</v>
      </c>
      <c r="K250" s="11">
        <f t="shared" si="94"/>
        <v>0</v>
      </c>
      <c r="L250" s="53" t="e">
        <f t="shared" si="77"/>
        <v>#DIV/0!</v>
      </c>
    </row>
    <row r="251" spans="1:14" ht="15.75" hidden="1" x14ac:dyDescent="0.2">
      <c r="A251" s="12" t="s">
        <v>164</v>
      </c>
      <c r="B251" s="10" t="s">
        <v>158</v>
      </c>
      <c r="C251" s="10" t="s">
        <v>25</v>
      </c>
      <c r="D251" s="10" t="s">
        <v>20</v>
      </c>
      <c r="E251" s="10" t="s">
        <v>167</v>
      </c>
      <c r="F251" s="10" t="s">
        <v>165</v>
      </c>
      <c r="G251" s="11">
        <v>0</v>
      </c>
      <c r="H251" s="3">
        <v>0</v>
      </c>
      <c r="I251" s="3">
        <v>0</v>
      </c>
      <c r="J251" s="3">
        <v>0</v>
      </c>
      <c r="K251" s="11">
        <v>0</v>
      </c>
      <c r="L251" s="53" t="e">
        <f t="shared" si="77"/>
        <v>#DIV/0!</v>
      </c>
    </row>
    <row r="252" spans="1:14" ht="31.5" x14ac:dyDescent="0.2">
      <c r="A252" s="9" t="s">
        <v>168</v>
      </c>
      <c r="B252" s="10" t="s">
        <v>158</v>
      </c>
      <c r="C252" s="10" t="s">
        <v>20</v>
      </c>
      <c r="D252" s="10" t="s">
        <v>0</v>
      </c>
      <c r="E252" s="10" t="s">
        <v>0</v>
      </c>
      <c r="F252" s="10" t="s">
        <v>0</v>
      </c>
      <c r="G252" s="11">
        <f t="shared" ref="G252:K255" si="95">G253</f>
        <v>534015.38</v>
      </c>
      <c r="H252" s="3">
        <f t="shared" si="95"/>
        <v>0</v>
      </c>
      <c r="I252" s="3">
        <f t="shared" si="95"/>
        <v>-50695</v>
      </c>
      <c r="J252" s="3">
        <f t="shared" si="95"/>
        <v>534015.38</v>
      </c>
      <c r="K252" s="11">
        <f t="shared" si="95"/>
        <v>534015.13</v>
      </c>
      <c r="L252" s="53">
        <f t="shared" si="77"/>
        <v>0.9999995318486895</v>
      </c>
    </row>
    <row r="253" spans="1:14" ht="31.5" x14ac:dyDescent="0.2">
      <c r="A253" s="9" t="s">
        <v>169</v>
      </c>
      <c r="B253" s="10" t="s">
        <v>158</v>
      </c>
      <c r="C253" s="10" t="s">
        <v>20</v>
      </c>
      <c r="D253" s="10" t="s">
        <v>25</v>
      </c>
      <c r="E253" s="10" t="s">
        <v>0</v>
      </c>
      <c r="F253" s="10" t="s">
        <v>0</v>
      </c>
      <c r="G253" s="11">
        <f t="shared" si="95"/>
        <v>534015.38</v>
      </c>
      <c r="H253" s="3">
        <f t="shared" si="95"/>
        <v>0</v>
      </c>
      <c r="I253" s="3">
        <f t="shared" si="95"/>
        <v>-50695</v>
      </c>
      <c r="J253" s="3">
        <f t="shared" si="95"/>
        <v>534015.38</v>
      </c>
      <c r="K253" s="11">
        <f t="shared" si="95"/>
        <v>534015.13</v>
      </c>
      <c r="L253" s="53">
        <f t="shared" si="77"/>
        <v>0.9999995318486895</v>
      </c>
    </row>
    <row r="254" spans="1:14" ht="31.5" x14ac:dyDescent="0.2">
      <c r="A254" s="12" t="s">
        <v>170</v>
      </c>
      <c r="B254" s="10" t="s">
        <v>158</v>
      </c>
      <c r="C254" s="10" t="s">
        <v>20</v>
      </c>
      <c r="D254" s="10" t="s">
        <v>25</v>
      </c>
      <c r="E254" s="10" t="s">
        <v>171</v>
      </c>
      <c r="F254" s="13" t="s">
        <v>0</v>
      </c>
      <c r="G254" s="11">
        <f t="shared" si="95"/>
        <v>534015.38</v>
      </c>
      <c r="H254" s="3">
        <f t="shared" si="95"/>
        <v>0</v>
      </c>
      <c r="I254" s="3">
        <f t="shared" si="95"/>
        <v>-50695</v>
      </c>
      <c r="J254" s="3">
        <f t="shared" si="95"/>
        <v>534015.38</v>
      </c>
      <c r="K254" s="11">
        <f t="shared" si="95"/>
        <v>534015.13</v>
      </c>
      <c r="L254" s="53">
        <f t="shared" si="77"/>
        <v>0.9999995318486895</v>
      </c>
    </row>
    <row r="255" spans="1:14" ht="31.5" x14ac:dyDescent="0.2">
      <c r="A255" s="12" t="s">
        <v>168</v>
      </c>
      <c r="B255" s="10" t="s">
        <v>158</v>
      </c>
      <c r="C255" s="10" t="s">
        <v>20</v>
      </c>
      <c r="D255" s="10" t="s">
        <v>25</v>
      </c>
      <c r="E255" s="10" t="s">
        <v>171</v>
      </c>
      <c r="F255" s="10" t="s">
        <v>172</v>
      </c>
      <c r="G255" s="11">
        <f t="shared" si="95"/>
        <v>534015.38</v>
      </c>
      <c r="H255" s="3">
        <f t="shared" si="95"/>
        <v>0</v>
      </c>
      <c r="I255" s="3">
        <f t="shared" si="95"/>
        <v>-50695</v>
      </c>
      <c r="J255" s="3">
        <f t="shared" si="95"/>
        <v>534015.38</v>
      </c>
      <c r="K255" s="11">
        <f t="shared" si="95"/>
        <v>534015.13</v>
      </c>
      <c r="L255" s="53">
        <f t="shared" si="77"/>
        <v>0.9999995318486895</v>
      </c>
    </row>
    <row r="256" spans="1:14" ht="31.5" x14ac:dyDescent="0.2">
      <c r="A256" s="12" t="s">
        <v>170</v>
      </c>
      <c r="B256" s="10" t="s">
        <v>158</v>
      </c>
      <c r="C256" s="10" t="s">
        <v>20</v>
      </c>
      <c r="D256" s="10" t="s">
        <v>25</v>
      </c>
      <c r="E256" s="10" t="s">
        <v>171</v>
      </c>
      <c r="F256" s="10" t="s">
        <v>173</v>
      </c>
      <c r="G256" s="11">
        <v>534015.38</v>
      </c>
      <c r="H256" s="3">
        <v>0</v>
      </c>
      <c r="I256" s="3">
        <v>-50695</v>
      </c>
      <c r="J256" s="3">
        <v>534015.38</v>
      </c>
      <c r="K256" s="11">
        <v>534015.13</v>
      </c>
      <c r="L256" s="53">
        <f t="shared" si="77"/>
        <v>0.9999995318486895</v>
      </c>
    </row>
    <row r="257" spans="1:12" ht="31.5" x14ac:dyDescent="0.2">
      <c r="A257" s="5" t="s">
        <v>174</v>
      </c>
      <c r="B257" s="6" t="s">
        <v>175</v>
      </c>
      <c r="C257" s="6" t="s">
        <v>0</v>
      </c>
      <c r="D257" s="6" t="s">
        <v>0</v>
      </c>
      <c r="E257" s="7" t="s">
        <v>0</v>
      </c>
      <c r="F257" s="7" t="s">
        <v>0</v>
      </c>
      <c r="G257" s="8">
        <f>G258+G347</f>
        <v>170440661.73000002</v>
      </c>
      <c r="H257" s="3">
        <f>H258+H347</f>
        <v>1558426.52</v>
      </c>
      <c r="I257" s="3">
        <f>I258+I347</f>
        <v>3948457.51</v>
      </c>
      <c r="J257" s="2">
        <f t="shared" ref="J257:K257" si="96">J258+J347</f>
        <v>170472034.41000003</v>
      </c>
      <c r="K257" s="8">
        <f t="shared" si="96"/>
        <v>167624085.42999998</v>
      </c>
      <c r="L257" s="53">
        <f t="shared" si="77"/>
        <v>0.98329374674352465</v>
      </c>
    </row>
    <row r="258" spans="1:12" ht="15.75" x14ac:dyDescent="0.2">
      <c r="A258" s="9" t="s">
        <v>176</v>
      </c>
      <c r="B258" s="10" t="s">
        <v>175</v>
      </c>
      <c r="C258" s="10" t="s">
        <v>177</v>
      </c>
      <c r="D258" s="10" t="s">
        <v>0</v>
      </c>
      <c r="E258" s="10" t="s">
        <v>0</v>
      </c>
      <c r="F258" s="10" t="s">
        <v>0</v>
      </c>
      <c r="G258" s="11">
        <f>G259+G275+G309+G321</f>
        <v>168404904.73000002</v>
      </c>
      <c r="H258" s="3">
        <f>H259+H275+H309+H321</f>
        <v>1558426.52</v>
      </c>
      <c r="I258" s="3">
        <f>I259+I275+I309+I321</f>
        <v>3948457.51</v>
      </c>
      <c r="J258" s="3">
        <f t="shared" ref="J258:K258" si="97">J259+J275+J309+J321</f>
        <v>168436277.41000003</v>
      </c>
      <c r="K258" s="11">
        <f t="shared" si="97"/>
        <v>166327378.42999998</v>
      </c>
      <c r="L258" s="53">
        <f t="shared" si="77"/>
        <v>0.98747954411942584</v>
      </c>
    </row>
    <row r="259" spans="1:12" ht="15.75" x14ac:dyDescent="0.2">
      <c r="A259" s="9" t="s">
        <v>178</v>
      </c>
      <c r="B259" s="10" t="s">
        <v>175</v>
      </c>
      <c r="C259" s="10" t="s">
        <v>177</v>
      </c>
      <c r="D259" s="10" t="s">
        <v>25</v>
      </c>
      <c r="E259" s="10" t="s">
        <v>0</v>
      </c>
      <c r="F259" s="10" t="s">
        <v>0</v>
      </c>
      <c r="G259" s="11">
        <f>G263+G266+G269+G272+G260</f>
        <v>68935533.260000005</v>
      </c>
      <c r="H259" s="3">
        <f>H263+H266+H269+H272</f>
        <v>213492</v>
      </c>
      <c r="I259" s="3">
        <f>I263+I266+I269+I272+I260</f>
        <v>-674535.1100000001</v>
      </c>
      <c r="J259" s="3">
        <f t="shared" ref="J259:K259" si="98">J263+J266+J269+J272+J260</f>
        <v>68935533.260000005</v>
      </c>
      <c r="K259" s="11">
        <f t="shared" si="98"/>
        <v>68392257.449999988</v>
      </c>
      <c r="L259" s="53">
        <f t="shared" si="77"/>
        <v>0.99211907438285885</v>
      </c>
    </row>
    <row r="260" spans="1:12" ht="31.5" x14ac:dyDescent="0.2">
      <c r="A260" s="17" t="s">
        <v>299</v>
      </c>
      <c r="B260" s="10" t="s">
        <v>175</v>
      </c>
      <c r="C260" s="10" t="s">
        <v>177</v>
      </c>
      <c r="D260" s="10" t="s">
        <v>25</v>
      </c>
      <c r="E260" s="1" t="s">
        <v>300</v>
      </c>
      <c r="F260" s="13" t="s">
        <v>0</v>
      </c>
      <c r="G260" s="11">
        <f>G261</f>
        <v>48639.46</v>
      </c>
      <c r="H260" s="3"/>
      <c r="I260" s="3">
        <f>I261</f>
        <v>48639.46</v>
      </c>
      <c r="J260" s="3">
        <f t="shared" ref="J260:K261" si="99">J261</f>
        <v>48639.46</v>
      </c>
      <c r="K260" s="11">
        <f t="shared" si="99"/>
        <v>48639.46</v>
      </c>
      <c r="L260" s="53">
        <f t="shared" si="77"/>
        <v>1</v>
      </c>
    </row>
    <row r="261" spans="1:12" ht="63" x14ac:dyDescent="0.2">
      <c r="A261" s="12" t="s">
        <v>54</v>
      </c>
      <c r="B261" s="10" t="s">
        <v>175</v>
      </c>
      <c r="C261" s="10" t="s">
        <v>177</v>
      </c>
      <c r="D261" s="10" t="s">
        <v>25</v>
      </c>
      <c r="E261" s="1" t="s">
        <v>300</v>
      </c>
      <c r="F261" s="10" t="s">
        <v>55</v>
      </c>
      <c r="G261" s="11">
        <f>G262</f>
        <v>48639.46</v>
      </c>
      <c r="H261" s="3"/>
      <c r="I261" s="3">
        <f>I262</f>
        <v>48639.46</v>
      </c>
      <c r="J261" s="3">
        <f t="shared" si="99"/>
        <v>48639.46</v>
      </c>
      <c r="K261" s="11">
        <f t="shared" si="99"/>
        <v>48639.46</v>
      </c>
      <c r="L261" s="53">
        <f t="shared" si="77"/>
        <v>1</v>
      </c>
    </row>
    <row r="262" spans="1:12" ht="15.75" x14ac:dyDescent="0.2">
      <c r="A262" s="12" t="s">
        <v>56</v>
      </c>
      <c r="B262" s="10" t="s">
        <v>175</v>
      </c>
      <c r="C262" s="10" t="s">
        <v>177</v>
      </c>
      <c r="D262" s="10" t="s">
        <v>25</v>
      </c>
      <c r="E262" s="1" t="s">
        <v>300</v>
      </c>
      <c r="F262" s="10" t="s">
        <v>57</v>
      </c>
      <c r="G262" s="11">
        <v>48639.46</v>
      </c>
      <c r="H262" s="3"/>
      <c r="I262" s="3">
        <v>48639.46</v>
      </c>
      <c r="J262" s="3">
        <v>48639.46</v>
      </c>
      <c r="K262" s="11">
        <v>48639.46</v>
      </c>
      <c r="L262" s="53">
        <f t="shared" si="77"/>
        <v>1</v>
      </c>
    </row>
    <row r="263" spans="1:12" ht="393.75" x14ac:dyDescent="0.2">
      <c r="A263" s="12" t="s">
        <v>179</v>
      </c>
      <c r="B263" s="10" t="s">
        <v>175</v>
      </c>
      <c r="C263" s="10" t="s">
        <v>177</v>
      </c>
      <c r="D263" s="10" t="s">
        <v>25</v>
      </c>
      <c r="E263" s="10" t="s">
        <v>180</v>
      </c>
      <c r="F263" s="13" t="s">
        <v>0</v>
      </c>
      <c r="G263" s="11">
        <f t="shared" ref="G263:K264" si="100">G264</f>
        <v>53308282</v>
      </c>
      <c r="H263" s="3">
        <f t="shared" si="100"/>
        <v>0</v>
      </c>
      <c r="I263" s="3">
        <f t="shared" si="100"/>
        <v>0</v>
      </c>
      <c r="J263" s="3">
        <f t="shared" si="100"/>
        <v>53308282</v>
      </c>
      <c r="K263" s="11">
        <f t="shared" si="100"/>
        <v>53308282</v>
      </c>
      <c r="L263" s="53">
        <f t="shared" si="77"/>
        <v>1</v>
      </c>
    </row>
    <row r="264" spans="1:12" ht="63" x14ac:dyDescent="0.2">
      <c r="A264" s="12" t="s">
        <v>54</v>
      </c>
      <c r="B264" s="10" t="s">
        <v>175</v>
      </c>
      <c r="C264" s="10" t="s">
        <v>177</v>
      </c>
      <c r="D264" s="10" t="s">
        <v>25</v>
      </c>
      <c r="E264" s="10" t="s">
        <v>180</v>
      </c>
      <c r="F264" s="10" t="s">
        <v>55</v>
      </c>
      <c r="G264" s="11">
        <f t="shared" si="100"/>
        <v>53308282</v>
      </c>
      <c r="H264" s="3">
        <f t="shared" si="100"/>
        <v>0</v>
      </c>
      <c r="I264" s="3">
        <f t="shared" si="100"/>
        <v>0</v>
      </c>
      <c r="J264" s="3">
        <f t="shared" si="100"/>
        <v>53308282</v>
      </c>
      <c r="K264" s="11">
        <f t="shared" si="100"/>
        <v>53308282</v>
      </c>
      <c r="L264" s="53">
        <f t="shared" si="77"/>
        <v>1</v>
      </c>
    </row>
    <row r="265" spans="1:12" ht="15.75" x14ac:dyDescent="0.2">
      <c r="A265" s="12" t="s">
        <v>56</v>
      </c>
      <c r="B265" s="10" t="s">
        <v>175</v>
      </c>
      <c r="C265" s="10" t="s">
        <v>177</v>
      </c>
      <c r="D265" s="10" t="s">
        <v>25</v>
      </c>
      <c r="E265" s="10" t="s">
        <v>180</v>
      </c>
      <c r="F265" s="10" t="s">
        <v>57</v>
      </c>
      <c r="G265" s="11">
        <v>53308282</v>
      </c>
      <c r="H265" s="3">
        <v>0</v>
      </c>
      <c r="I265" s="3">
        <v>0</v>
      </c>
      <c r="J265" s="3">
        <v>53308282</v>
      </c>
      <c r="K265" s="11">
        <v>53308282</v>
      </c>
      <c r="L265" s="53">
        <f t="shared" si="77"/>
        <v>1</v>
      </c>
    </row>
    <row r="266" spans="1:12" ht="31.5" x14ac:dyDescent="0.2">
      <c r="A266" s="12" t="s">
        <v>181</v>
      </c>
      <c r="B266" s="10" t="s">
        <v>175</v>
      </c>
      <c r="C266" s="10" t="s">
        <v>177</v>
      </c>
      <c r="D266" s="10" t="s">
        <v>25</v>
      </c>
      <c r="E266" s="10" t="s">
        <v>182</v>
      </c>
      <c r="F266" s="13" t="s">
        <v>0</v>
      </c>
      <c r="G266" s="11">
        <f t="shared" ref="G266:K267" si="101">G267</f>
        <v>11474950.43</v>
      </c>
      <c r="H266" s="3">
        <f t="shared" si="101"/>
        <v>0</v>
      </c>
      <c r="I266" s="3">
        <f t="shared" si="101"/>
        <v>388709.43</v>
      </c>
      <c r="J266" s="3">
        <f t="shared" si="101"/>
        <v>11474950.43</v>
      </c>
      <c r="K266" s="11">
        <f t="shared" si="101"/>
        <v>10931674.619999999</v>
      </c>
      <c r="L266" s="53">
        <f t="shared" si="77"/>
        <v>0.95265549831224838</v>
      </c>
    </row>
    <row r="267" spans="1:12" ht="63" x14ac:dyDescent="0.2">
      <c r="A267" s="12" t="s">
        <v>54</v>
      </c>
      <c r="B267" s="10" t="s">
        <v>175</v>
      </c>
      <c r="C267" s="10" t="s">
        <v>177</v>
      </c>
      <c r="D267" s="10" t="s">
        <v>25</v>
      </c>
      <c r="E267" s="10" t="s">
        <v>182</v>
      </c>
      <c r="F267" s="10" t="s">
        <v>55</v>
      </c>
      <c r="G267" s="11">
        <f t="shared" si="101"/>
        <v>11474950.43</v>
      </c>
      <c r="H267" s="3">
        <f t="shared" si="101"/>
        <v>0</v>
      </c>
      <c r="I267" s="3">
        <f t="shared" si="101"/>
        <v>388709.43</v>
      </c>
      <c r="J267" s="3">
        <f t="shared" si="101"/>
        <v>11474950.43</v>
      </c>
      <c r="K267" s="11">
        <f t="shared" si="101"/>
        <v>10931674.619999999</v>
      </c>
      <c r="L267" s="53">
        <f t="shared" si="77"/>
        <v>0.95265549831224838</v>
      </c>
    </row>
    <row r="268" spans="1:12" ht="15.75" x14ac:dyDescent="0.2">
      <c r="A268" s="12" t="s">
        <v>56</v>
      </c>
      <c r="B268" s="10" t="s">
        <v>175</v>
      </c>
      <c r="C268" s="10" t="s">
        <v>177</v>
      </c>
      <c r="D268" s="10" t="s">
        <v>25</v>
      </c>
      <c r="E268" s="10" t="s">
        <v>182</v>
      </c>
      <c r="F268" s="10" t="s">
        <v>57</v>
      </c>
      <c r="G268" s="11">
        <v>11474950.43</v>
      </c>
      <c r="H268" s="3">
        <v>0</v>
      </c>
      <c r="I268" s="3">
        <f>-48639.46+437348.89</f>
        <v>388709.43</v>
      </c>
      <c r="J268" s="3">
        <v>11474950.43</v>
      </c>
      <c r="K268" s="11">
        <v>10931674.619999999</v>
      </c>
      <c r="L268" s="53">
        <f t="shared" si="77"/>
        <v>0.95265549831224838</v>
      </c>
    </row>
    <row r="269" spans="1:12" ht="31.5" x14ac:dyDescent="0.2">
      <c r="A269" s="12" t="s">
        <v>183</v>
      </c>
      <c r="B269" s="10" t="s">
        <v>175</v>
      </c>
      <c r="C269" s="10" t="s">
        <v>177</v>
      </c>
      <c r="D269" s="10" t="s">
        <v>25</v>
      </c>
      <c r="E269" s="10" t="s">
        <v>184</v>
      </c>
      <c r="F269" s="13" t="s">
        <v>0</v>
      </c>
      <c r="G269" s="11">
        <f t="shared" ref="G269:K270" si="102">G270</f>
        <v>2576419</v>
      </c>
      <c r="H269" s="3">
        <f t="shared" si="102"/>
        <v>0</v>
      </c>
      <c r="I269" s="3">
        <f t="shared" si="102"/>
        <v>-1111884</v>
      </c>
      <c r="J269" s="3">
        <f t="shared" si="102"/>
        <v>2576419</v>
      </c>
      <c r="K269" s="11">
        <f t="shared" si="102"/>
        <v>2576419</v>
      </c>
      <c r="L269" s="53">
        <f t="shared" si="77"/>
        <v>1</v>
      </c>
    </row>
    <row r="270" spans="1:12" ht="63" x14ac:dyDescent="0.2">
      <c r="A270" s="12" t="s">
        <v>54</v>
      </c>
      <c r="B270" s="10" t="s">
        <v>175</v>
      </c>
      <c r="C270" s="10" t="s">
        <v>177</v>
      </c>
      <c r="D270" s="10" t="s">
        <v>25</v>
      </c>
      <c r="E270" s="10" t="s">
        <v>184</v>
      </c>
      <c r="F270" s="10" t="s">
        <v>55</v>
      </c>
      <c r="G270" s="11">
        <f t="shared" si="102"/>
        <v>2576419</v>
      </c>
      <c r="H270" s="3">
        <f t="shared" si="102"/>
        <v>0</v>
      </c>
      <c r="I270" s="3">
        <f t="shared" si="102"/>
        <v>-1111884</v>
      </c>
      <c r="J270" s="3">
        <f t="shared" si="102"/>
        <v>2576419</v>
      </c>
      <c r="K270" s="11">
        <f t="shared" si="102"/>
        <v>2576419</v>
      </c>
      <c r="L270" s="53">
        <f t="shared" ref="L270:L333" si="103">K270/J270</f>
        <v>1</v>
      </c>
    </row>
    <row r="271" spans="1:12" ht="15.75" x14ac:dyDescent="0.2">
      <c r="A271" s="12" t="s">
        <v>56</v>
      </c>
      <c r="B271" s="10" t="s">
        <v>175</v>
      </c>
      <c r="C271" s="10" t="s">
        <v>177</v>
      </c>
      <c r="D271" s="10" t="s">
        <v>25</v>
      </c>
      <c r="E271" s="10" t="s">
        <v>184</v>
      </c>
      <c r="F271" s="10" t="s">
        <v>57</v>
      </c>
      <c r="G271" s="11">
        <v>2576419</v>
      </c>
      <c r="H271" s="3">
        <v>0</v>
      </c>
      <c r="I271" s="3">
        <v>-1111884</v>
      </c>
      <c r="J271" s="3">
        <v>2576419</v>
      </c>
      <c r="K271" s="11">
        <v>2576419</v>
      </c>
      <c r="L271" s="53">
        <f t="shared" si="103"/>
        <v>1</v>
      </c>
    </row>
    <row r="272" spans="1:12" ht="47.25" x14ac:dyDescent="0.2">
      <c r="A272" s="12" t="s">
        <v>185</v>
      </c>
      <c r="B272" s="10" t="s">
        <v>175</v>
      </c>
      <c r="C272" s="10" t="s">
        <v>177</v>
      </c>
      <c r="D272" s="10" t="s">
        <v>25</v>
      </c>
      <c r="E272" s="10" t="s">
        <v>186</v>
      </c>
      <c r="F272" s="13" t="s">
        <v>0</v>
      </c>
      <c r="G272" s="11">
        <f t="shared" ref="G272:K273" si="104">G273</f>
        <v>1527242.37</v>
      </c>
      <c r="H272" s="3">
        <f t="shared" si="104"/>
        <v>213492</v>
      </c>
      <c r="I272" s="3">
        <f t="shared" si="104"/>
        <v>0</v>
      </c>
      <c r="J272" s="3">
        <f t="shared" si="104"/>
        <v>1527242.37</v>
      </c>
      <c r="K272" s="11">
        <f t="shared" si="104"/>
        <v>1527242.37</v>
      </c>
      <c r="L272" s="53">
        <f t="shared" si="103"/>
        <v>1</v>
      </c>
    </row>
    <row r="273" spans="1:12" ht="63" x14ac:dyDescent="0.2">
      <c r="A273" s="12" t="s">
        <v>54</v>
      </c>
      <c r="B273" s="10" t="s">
        <v>175</v>
      </c>
      <c r="C273" s="10" t="s">
        <v>177</v>
      </c>
      <c r="D273" s="10" t="s">
        <v>25</v>
      </c>
      <c r="E273" s="10" t="s">
        <v>186</v>
      </c>
      <c r="F273" s="10" t="s">
        <v>55</v>
      </c>
      <c r="G273" s="11">
        <f t="shared" si="104"/>
        <v>1527242.37</v>
      </c>
      <c r="H273" s="3">
        <f t="shared" si="104"/>
        <v>213492</v>
      </c>
      <c r="I273" s="3">
        <f t="shared" si="104"/>
        <v>0</v>
      </c>
      <c r="J273" s="3">
        <f t="shared" si="104"/>
        <v>1527242.37</v>
      </c>
      <c r="K273" s="11">
        <f t="shared" si="104"/>
        <v>1527242.37</v>
      </c>
      <c r="L273" s="53">
        <f t="shared" si="103"/>
        <v>1</v>
      </c>
    </row>
    <row r="274" spans="1:12" ht="15.75" x14ac:dyDescent="0.2">
      <c r="A274" s="12" t="s">
        <v>56</v>
      </c>
      <c r="B274" s="10" t="s">
        <v>175</v>
      </c>
      <c r="C274" s="10" t="s">
        <v>177</v>
      </c>
      <c r="D274" s="10" t="s">
        <v>25</v>
      </c>
      <c r="E274" s="10" t="s">
        <v>186</v>
      </c>
      <c r="F274" s="10" t="s">
        <v>57</v>
      </c>
      <c r="G274" s="11">
        <v>1527242.37</v>
      </c>
      <c r="H274" s="3">
        <v>213492</v>
      </c>
      <c r="I274" s="3"/>
      <c r="J274" s="3">
        <v>1527242.37</v>
      </c>
      <c r="K274" s="11">
        <v>1527242.37</v>
      </c>
      <c r="L274" s="53">
        <f t="shared" si="103"/>
        <v>1</v>
      </c>
    </row>
    <row r="275" spans="1:12" ht="15.75" x14ac:dyDescent="0.2">
      <c r="A275" s="9" t="s">
        <v>187</v>
      </c>
      <c r="B275" s="10" t="s">
        <v>175</v>
      </c>
      <c r="C275" s="10" t="s">
        <v>177</v>
      </c>
      <c r="D275" s="10" t="s">
        <v>61</v>
      </c>
      <c r="E275" s="10" t="s">
        <v>0</v>
      </c>
      <c r="F275" s="10" t="s">
        <v>0</v>
      </c>
      <c r="G275" s="11">
        <f>G276+G282+G285+G294+G297+G306+G291+G300+G303+G279+G288</f>
        <v>82215554.469999999</v>
      </c>
      <c r="H275" s="3">
        <f>H276+H282+H285+H294+H297+H306+H291+H300+H303</f>
        <v>1209934.52</v>
      </c>
      <c r="I275" s="3">
        <f>I276+I282+I285+I294+I297+I306+I291+I300+I303+I279+I288</f>
        <v>4241983.62</v>
      </c>
      <c r="J275" s="3">
        <f t="shared" ref="J275:K275" si="105">J276+J282+J285+J294+J297+J306+J291+J300+J303+J279+J288</f>
        <v>82215554.469999999</v>
      </c>
      <c r="K275" s="11">
        <f t="shared" si="105"/>
        <v>81466151.710000008</v>
      </c>
      <c r="L275" s="53">
        <f t="shared" si="103"/>
        <v>0.99088490292583942</v>
      </c>
    </row>
    <row r="276" spans="1:12" ht="157.5" x14ac:dyDescent="0.2">
      <c r="A276" s="12" t="s">
        <v>188</v>
      </c>
      <c r="B276" s="10" t="s">
        <v>175</v>
      </c>
      <c r="C276" s="10" t="s">
        <v>177</v>
      </c>
      <c r="D276" s="10" t="s">
        <v>61</v>
      </c>
      <c r="E276" s="10" t="s">
        <v>189</v>
      </c>
      <c r="F276" s="13" t="s">
        <v>0</v>
      </c>
      <c r="G276" s="11">
        <f t="shared" ref="G276:K277" si="106">G277</f>
        <v>57968339</v>
      </c>
      <c r="H276" s="3">
        <f t="shared" si="106"/>
        <v>0</v>
      </c>
      <c r="I276" s="3">
        <f t="shared" si="106"/>
        <v>0</v>
      </c>
      <c r="J276" s="3">
        <f t="shared" si="106"/>
        <v>57968339</v>
      </c>
      <c r="K276" s="11">
        <f t="shared" si="106"/>
        <v>57968339</v>
      </c>
      <c r="L276" s="53">
        <f t="shared" si="103"/>
        <v>1</v>
      </c>
    </row>
    <row r="277" spans="1:12" ht="63" x14ac:dyDescent="0.2">
      <c r="A277" s="12" t="s">
        <v>54</v>
      </c>
      <c r="B277" s="10" t="s">
        <v>175</v>
      </c>
      <c r="C277" s="10" t="s">
        <v>177</v>
      </c>
      <c r="D277" s="10" t="s">
        <v>61</v>
      </c>
      <c r="E277" s="10" t="s">
        <v>189</v>
      </c>
      <c r="F277" s="10" t="s">
        <v>55</v>
      </c>
      <c r="G277" s="11">
        <f t="shared" si="106"/>
        <v>57968339</v>
      </c>
      <c r="H277" s="3">
        <f t="shared" si="106"/>
        <v>0</v>
      </c>
      <c r="I277" s="3">
        <f t="shared" si="106"/>
        <v>0</v>
      </c>
      <c r="J277" s="3">
        <f t="shared" si="106"/>
        <v>57968339</v>
      </c>
      <c r="K277" s="11">
        <f t="shared" si="106"/>
        <v>57968339</v>
      </c>
      <c r="L277" s="53">
        <f t="shared" si="103"/>
        <v>1</v>
      </c>
    </row>
    <row r="278" spans="1:12" ht="15.75" x14ac:dyDescent="0.2">
      <c r="A278" s="12" t="s">
        <v>56</v>
      </c>
      <c r="B278" s="10" t="s">
        <v>175</v>
      </c>
      <c r="C278" s="10" t="s">
        <v>177</v>
      </c>
      <c r="D278" s="10" t="s">
        <v>61</v>
      </c>
      <c r="E278" s="10" t="s">
        <v>189</v>
      </c>
      <c r="F278" s="10" t="s">
        <v>57</v>
      </c>
      <c r="G278" s="11">
        <v>57968339</v>
      </c>
      <c r="H278" s="3">
        <v>0</v>
      </c>
      <c r="I278" s="3">
        <v>0</v>
      </c>
      <c r="J278" s="3">
        <v>57968339</v>
      </c>
      <c r="K278" s="11">
        <v>57968339</v>
      </c>
      <c r="L278" s="53">
        <f t="shared" si="103"/>
        <v>1</v>
      </c>
    </row>
    <row r="279" spans="1:12" ht="94.5" x14ac:dyDescent="0.2">
      <c r="A279" s="17" t="s">
        <v>301</v>
      </c>
      <c r="B279" s="10" t="s">
        <v>175</v>
      </c>
      <c r="C279" s="10" t="s">
        <v>177</v>
      </c>
      <c r="D279" s="10" t="s">
        <v>61</v>
      </c>
      <c r="E279" s="1" t="s">
        <v>302</v>
      </c>
      <c r="F279" s="13" t="s">
        <v>0</v>
      </c>
      <c r="G279" s="11">
        <f>G280</f>
        <v>2031120</v>
      </c>
      <c r="H279" s="3"/>
      <c r="I279" s="3">
        <f>I280</f>
        <v>1770720</v>
      </c>
      <c r="J279" s="3">
        <f t="shared" ref="J279:K280" si="107">J280</f>
        <v>2031120</v>
      </c>
      <c r="K279" s="11">
        <f t="shared" si="107"/>
        <v>2019845.87</v>
      </c>
      <c r="L279" s="53">
        <f t="shared" si="103"/>
        <v>0.9944493038323684</v>
      </c>
    </row>
    <row r="280" spans="1:12" ht="63" x14ac:dyDescent="0.2">
      <c r="A280" s="12" t="s">
        <v>54</v>
      </c>
      <c r="B280" s="10" t="s">
        <v>175</v>
      </c>
      <c r="C280" s="10" t="s">
        <v>177</v>
      </c>
      <c r="D280" s="10" t="s">
        <v>61</v>
      </c>
      <c r="E280" s="1" t="s">
        <v>302</v>
      </c>
      <c r="F280" s="10" t="s">
        <v>55</v>
      </c>
      <c r="G280" s="11">
        <f>G281</f>
        <v>2031120</v>
      </c>
      <c r="H280" s="3"/>
      <c r="I280" s="3">
        <f>I281</f>
        <v>1770720</v>
      </c>
      <c r="J280" s="3">
        <f t="shared" si="107"/>
        <v>2031120</v>
      </c>
      <c r="K280" s="11">
        <f t="shared" si="107"/>
        <v>2019845.87</v>
      </c>
      <c r="L280" s="53">
        <f t="shared" si="103"/>
        <v>0.9944493038323684</v>
      </c>
    </row>
    <row r="281" spans="1:12" ht="15.75" x14ac:dyDescent="0.2">
      <c r="A281" s="12" t="s">
        <v>56</v>
      </c>
      <c r="B281" s="10" t="s">
        <v>175</v>
      </c>
      <c r="C281" s="10" t="s">
        <v>177</v>
      </c>
      <c r="D281" s="10" t="s">
        <v>61</v>
      </c>
      <c r="E281" s="1" t="s">
        <v>302</v>
      </c>
      <c r="F281" s="10" t="s">
        <v>57</v>
      </c>
      <c r="G281" s="11">
        <v>2031120</v>
      </c>
      <c r="H281" s="3"/>
      <c r="I281" s="3">
        <v>1770720</v>
      </c>
      <c r="J281" s="3">
        <v>2031120</v>
      </c>
      <c r="K281" s="11">
        <v>2019845.87</v>
      </c>
      <c r="L281" s="53">
        <f t="shared" si="103"/>
        <v>0.9944493038323684</v>
      </c>
    </row>
    <row r="282" spans="1:12" ht="15.75" x14ac:dyDescent="0.2">
      <c r="A282" s="12" t="s">
        <v>190</v>
      </c>
      <c r="B282" s="10" t="s">
        <v>175</v>
      </c>
      <c r="C282" s="10" t="s">
        <v>177</v>
      </c>
      <c r="D282" s="10" t="s">
        <v>61</v>
      </c>
      <c r="E282" s="10" t="s">
        <v>191</v>
      </c>
      <c r="F282" s="13" t="s">
        <v>0</v>
      </c>
      <c r="G282" s="11">
        <f t="shared" ref="G282:K283" si="108">G283</f>
        <v>14286147.48</v>
      </c>
      <c r="H282" s="3">
        <f t="shared" si="108"/>
        <v>1000000</v>
      </c>
      <c r="I282" s="3">
        <f t="shared" si="108"/>
        <v>-250005.57</v>
      </c>
      <c r="J282" s="3">
        <f t="shared" si="108"/>
        <v>14286147.48</v>
      </c>
      <c r="K282" s="11">
        <v>13738349.18</v>
      </c>
      <c r="L282" s="53">
        <f t="shared" si="103"/>
        <v>0.96165528174989823</v>
      </c>
    </row>
    <row r="283" spans="1:12" ht="63" x14ac:dyDescent="0.2">
      <c r="A283" s="12" t="s">
        <v>54</v>
      </c>
      <c r="B283" s="10" t="s">
        <v>175</v>
      </c>
      <c r="C283" s="10" t="s">
        <v>177</v>
      </c>
      <c r="D283" s="10" t="s">
        <v>61</v>
      </c>
      <c r="E283" s="10" t="s">
        <v>191</v>
      </c>
      <c r="F283" s="10" t="s">
        <v>55</v>
      </c>
      <c r="G283" s="11">
        <f t="shared" si="108"/>
        <v>14286147.48</v>
      </c>
      <c r="H283" s="3">
        <f t="shared" si="108"/>
        <v>1000000</v>
      </c>
      <c r="I283" s="3">
        <f t="shared" si="108"/>
        <v>-250005.57</v>
      </c>
      <c r="J283" s="3">
        <f t="shared" si="108"/>
        <v>14286147.48</v>
      </c>
      <c r="K283" s="11">
        <f t="shared" si="108"/>
        <v>14286147.48</v>
      </c>
      <c r="L283" s="53">
        <f t="shared" si="103"/>
        <v>1</v>
      </c>
    </row>
    <row r="284" spans="1:12" ht="15.75" x14ac:dyDescent="0.2">
      <c r="A284" s="12" t="s">
        <v>56</v>
      </c>
      <c r="B284" s="10" t="s">
        <v>175</v>
      </c>
      <c r="C284" s="10" t="s">
        <v>177</v>
      </c>
      <c r="D284" s="10" t="s">
        <v>61</v>
      </c>
      <c r="E284" s="10" t="s">
        <v>191</v>
      </c>
      <c r="F284" s="10" t="s">
        <v>57</v>
      </c>
      <c r="G284" s="11">
        <v>14286147.48</v>
      </c>
      <c r="H284" s="3">
        <f>1000000</f>
        <v>1000000</v>
      </c>
      <c r="I284" s="3">
        <v>-250005.57</v>
      </c>
      <c r="J284" s="3">
        <v>14286147.48</v>
      </c>
      <c r="K284" s="11">
        <v>14286147.48</v>
      </c>
      <c r="L284" s="53">
        <f t="shared" si="103"/>
        <v>1</v>
      </c>
    </row>
    <row r="285" spans="1:12" ht="31.5" x14ac:dyDescent="0.2">
      <c r="A285" s="12" t="s">
        <v>183</v>
      </c>
      <c r="B285" s="10" t="s">
        <v>175</v>
      </c>
      <c r="C285" s="10" t="s">
        <v>177</v>
      </c>
      <c r="D285" s="10" t="s">
        <v>61</v>
      </c>
      <c r="E285" s="10" t="s">
        <v>184</v>
      </c>
      <c r="F285" s="13" t="s">
        <v>0</v>
      </c>
      <c r="G285" s="11">
        <f t="shared" ref="G285:K286" si="109">G286</f>
        <v>1777049.34</v>
      </c>
      <c r="H285" s="3">
        <f t="shared" si="109"/>
        <v>0</v>
      </c>
      <c r="I285" s="3">
        <f t="shared" si="109"/>
        <v>-312353.65999999997</v>
      </c>
      <c r="J285" s="3">
        <f t="shared" si="109"/>
        <v>1777049.34</v>
      </c>
      <c r="K285" s="11">
        <f t="shared" si="109"/>
        <v>1777049.34</v>
      </c>
      <c r="L285" s="53">
        <f t="shared" si="103"/>
        <v>1</v>
      </c>
    </row>
    <row r="286" spans="1:12" ht="63" x14ac:dyDescent="0.2">
      <c r="A286" s="12" t="s">
        <v>54</v>
      </c>
      <c r="B286" s="10" t="s">
        <v>175</v>
      </c>
      <c r="C286" s="10" t="s">
        <v>177</v>
      </c>
      <c r="D286" s="10" t="s">
        <v>61</v>
      </c>
      <c r="E286" s="10" t="s">
        <v>184</v>
      </c>
      <c r="F286" s="10" t="s">
        <v>55</v>
      </c>
      <c r="G286" s="11">
        <f t="shared" si="109"/>
        <v>1777049.34</v>
      </c>
      <c r="H286" s="3">
        <f t="shared" si="109"/>
        <v>0</v>
      </c>
      <c r="I286" s="3">
        <f t="shared" si="109"/>
        <v>-312353.65999999997</v>
      </c>
      <c r="J286" s="3">
        <f t="shared" si="109"/>
        <v>1777049.34</v>
      </c>
      <c r="K286" s="11">
        <f t="shared" si="109"/>
        <v>1777049.34</v>
      </c>
      <c r="L286" s="53">
        <f t="shared" si="103"/>
        <v>1</v>
      </c>
    </row>
    <row r="287" spans="1:12" ht="15.75" x14ac:dyDescent="0.2">
      <c r="A287" s="12" t="s">
        <v>56</v>
      </c>
      <c r="B287" s="10" t="s">
        <v>175</v>
      </c>
      <c r="C287" s="10" t="s">
        <v>177</v>
      </c>
      <c r="D287" s="10" t="s">
        <v>61</v>
      </c>
      <c r="E287" s="10" t="s">
        <v>184</v>
      </c>
      <c r="F287" s="10" t="s">
        <v>57</v>
      </c>
      <c r="G287" s="11">
        <v>1777049.34</v>
      </c>
      <c r="H287" s="3">
        <v>0</v>
      </c>
      <c r="I287" s="3">
        <v>-312353.65999999997</v>
      </c>
      <c r="J287" s="3">
        <v>1777049.34</v>
      </c>
      <c r="K287" s="11">
        <v>1777049.34</v>
      </c>
      <c r="L287" s="53">
        <f t="shared" si="103"/>
        <v>1</v>
      </c>
    </row>
    <row r="288" spans="1:12" ht="78.75" x14ac:dyDescent="0.2">
      <c r="A288" s="17" t="s">
        <v>303</v>
      </c>
      <c r="B288" s="10" t="s">
        <v>175</v>
      </c>
      <c r="C288" s="10" t="s">
        <v>177</v>
      </c>
      <c r="D288" s="10" t="s">
        <v>61</v>
      </c>
      <c r="E288" s="1" t="s">
        <v>304</v>
      </c>
      <c r="F288" s="10"/>
      <c r="G288" s="11">
        <f>G289</f>
        <v>3033623.66</v>
      </c>
      <c r="H288" s="3"/>
      <c r="I288" s="3">
        <f>I289</f>
        <v>3033623.66</v>
      </c>
      <c r="J288" s="3">
        <f t="shared" ref="J288:K289" si="110">J289</f>
        <v>3033623.66</v>
      </c>
      <c r="K288" s="11">
        <f t="shared" si="110"/>
        <v>3033623.66</v>
      </c>
      <c r="L288" s="53">
        <f t="shared" si="103"/>
        <v>1</v>
      </c>
    </row>
    <row r="289" spans="1:12" ht="63" x14ac:dyDescent="0.2">
      <c r="A289" s="12" t="s">
        <v>54</v>
      </c>
      <c r="B289" s="10" t="s">
        <v>175</v>
      </c>
      <c r="C289" s="10" t="s">
        <v>177</v>
      </c>
      <c r="D289" s="10" t="s">
        <v>61</v>
      </c>
      <c r="E289" s="1" t="s">
        <v>304</v>
      </c>
      <c r="F289" s="10">
        <v>600</v>
      </c>
      <c r="G289" s="11">
        <f>G290</f>
        <v>3033623.66</v>
      </c>
      <c r="H289" s="3"/>
      <c r="I289" s="3">
        <f>I290</f>
        <v>3033623.66</v>
      </c>
      <c r="J289" s="3">
        <f t="shared" si="110"/>
        <v>3033623.66</v>
      </c>
      <c r="K289" s="11">
        <f t="shared" si="110"/>
        <v>3033623.66</v>
      </c>
      <c r="L289" s="53">
        <f t="shared" si="103"/>
        <v>1</v>
      </c>
    </row>
    <row r="290" spans="1:12" ht="15.75" x14ac:dyDescent="0.2">
      <c r="A290" s="12" t="s">
        <v>56</v>
      </c>
      <c r="B290" s="10" t="s">
        <v>175</v>
      </c>
      <c r="C290" s="10" t="s">
        <v>177</v>
      </c>
      <c r="D290" s="10" t="s">
        <v>61</v>
      </c>
      <c r="E290" s="1" t="s">
        <v>304</v>
      </c>
      <c r="F290" s="10">
        <v>610</v>
      </c>
      <c r="G290" s="11">
        <v>3033623.66</v>
      </c>
      <c r="H290" s="3"/>
      <c r="I290" s="3">
        <v>3033623.66</v>
      </c>
      <c r="J290" s="3">
        <v>3033623.66</v>
      </c>
      <c r="K290" s="11">
        <v>3033623.66</v>
      </c>
      <c r="L290" s="53">
        <f t="shared" si="103"/>
        <v>1</v>
      </c>
    </row>
    <row r="291" spans="1:12" ht="31.5" x14ac:dyDescent="0.2">
      <c r="A291" s="17" t="s">
        <v>276</v>
      </c>
      <c r="B291" s="10" t="s">
        <v>175</v>
      </c>
      <c r="C291" s="10" t="s">
        <v>177</v>
      </c>
      <c r="D291" s="10" t="s">
        <v>61</v>
      </c>
      <c r="E291" s="1" t="s">
        <v>277</v>
      </c>
      <c r="F291" s="10"/>
      <c r="G291" s="11">
        <f t="shared" ref="G291:K292" si="111">G292</f>
        <v>184000</v>
      </c>
      <c r="H291" s="3">
        <f t="shared" si="111"/>
        <v>184000</v>
      </c>
      <c r="I291" s="3">
        <f t="shared" si="111"/>
        <v>0</v>
      </c>
      <c r="J291" s="3">
        <f t="shared" si="111"/>
        <v>184000</v>
      </c>
      <c r="K291" s="11">
        <f t="shared" si="111"/>
        <v>184000</v>
      </c>
      <c r="L291" s="53">
        <f t="shared" si="103"/>
        <v>1</v>
      </c>
    </row>
    <row r="292" spans="1:12" ht="63" x14ac:dyDescent="0.2">
      <c r="A292" s="12" t="s">
        <v>54</v>
      </c>
      <c r="B292" s="10" t="s">
        <v>175</v>
      </c>
      <c r="C292" s="10" t="s">
        <v>177</v>
      </c>
      <c r="D292" s="10" t="s">
        <v>61</v>
      </c>
      <c r="E292" s="1" t="s">
        <v>277</v>
      </c>
      <c r="F292" s="10">
        <v>600</v>
      </c>
      <c r="G292" s="11">
        <f t="shared" si="111"/>
        <v>184000</v>
      </c>
      <c r="H292" s="3">
        <f t="shared" si="111"/>
        <v>184000</v>
      </c>
      <c r="I292" s="3">
        <f t="shared" si="111"/>
        <v>0</v>
      </c>
      <c r="J292" s="3">
        <f t="shared" si="111"/>
        <v>184000</v>
      </c>
      <c r="K292" s="11">
        <f t="shared" si="111"/>
        <v>184000</v>
      </c>
      <c r="L292" s="53">
        <f t="shared" si="103"/>
        <v>1</v>
      </c>
    </row>
    <row r="293" spans="1:12" ht="15.75" x14ac:dyDescent="0.2">
      <c r="A293" s="12" t="s">
        <v>56</v>
      </c>
      <c r="B293" s="10" t="s">
        <v>175</v>
      </c>
      <c r="C293" s="10" t="s">
        <v>177</v>
      </c>
      <c r="D293" s="10" t="s">
        <v>61</v>
      </c>
      <c r="E293" s="1" t="s">
        <v>277</v>
      </c>
      <c r="F293" s="10">
        <v>610</v>
      </c>
      <c r="G293" s="11">
        <v>184000</v>
      </c>
      <c r="H293" s="3">
        <v>184000</v>
      </c>
      <c r="I293" s="3"/>
      <c r="J293" s="3">
        <v>184000</v>
      </c>
      <c r="K293" s="11">
        <v>184000</v>
      </c>
      <c r="L293" s="53">
        <f t="shared" si="103"/>
        <v>1</v>
      </c>
    </row>
    <row r="294" spans="1:12" ht="47.25" x14ac:dyDescent="0.2">
      <c r="A294" s="12" t="s">
        <v>192</v>
      </c>
      <c r="B294" s="10" t="s">
        <v>175</v>
      </c>
      <c r="C294" s="10" t="s">
        <v>177</v>
      </c>
      <c r="D294" s="10" t="s">
        <v>61</v>
      </c>
      <c r="E294" s="10" t="s">
        <v>193</v>
      </c>
      <c r="F294" s="13" t="s">
        <v>0</v>
      </c>
      <c r="G294" s="11">
        <f t="shared" ref="G294:K295" si="112">G295</f>
        <v>993290.33</v>
      </c>
      <c r="H294" s="3">
        <f t="shared" si="112"/>
        <v>0</v>
      </c>
      <c r="I294" s="3">
        <f t="shared" si="112"/>
        <v>0</v>
      </c>
      <c r="J294" s="3">
        <f t="shared" si="112"/>
        <v>993290.33</v>
      </c>
      <c r="K294" s="11">
        <f t="shared" si="112"/>
        <v>802960</v>
      </c>
      <c r="L294" s="53">
        <f t="shared" si="103"/>
        <v>0.80838398980487414</v>
      </c>
    </row>
    <row r="295" spans="1:12" ht="63" x14ac:dyDescent="0.2">
      <c r="A295" s="12" t="s">
        <v>54</v>
      </c>
      <c r="B295" s="10" t="s">
        <v>175</v>
      </c>
      <c r="C295" s="10" t="s">
        <v>177</v>
      </c>
      <c r="D295" s="10" t="s">
        <v>61</v>
      </c>
      <c r="E295" s="10" t="s">
        <v>193</v>
      </c>
      <c r="F295" s="10" t="s">
        <v>55</v>
      </c>
      <c r="G295" s="11">
        <f t="shared" si="112"/>
        <v>993290.33</v>
      </c>
      <c r="H295" s="3">
        <f t="shared" si="112"/>
        <v>0</v>
      </c>
      <c r="I295" s="3">
        <f t="shared" si="112"/>
        <v>0</v>
      </c>
      <c r="J295" s="3">
        <f t="shared" si="112"/>
        <v>993290.33</v>
      </c>
      <c r="K295" s="11">
        <f t="shared" si="112"/>
        <v>802960</v>
      </c>
      <c r="L295" s="53">
        <f t="shared" si="103"/>
        <v>0.80838398980487414</v>
      </c>
    </row>
    <row r="296" spans="1:12" ht="15.75" x14ac:dyDescent="0.2">
      <c r="A296" s="12" t="s">
        <v>56</v>
      </c>
      <c r="B296" s="10" t="s">
        <v>175</v>
      </c>
      <c r="C296" s="10" t="s">
        <v>177</v>
      </c>
      <c r="D296" s="10" t="s">
        <v>61</v>
      </c>
      <c r="E296" s="10" t="s">
        <v>193</v>
      </c>
      <c r="F296" s="10" t="s">
        <v>57</v>
      </c>
      <c r="G296" s="11">
        <v>993290.33</v>
      </c>
      <c r="H296" s="3">
        <v>0</v>
      </c>
      <c r="I296" s="3">
        <v>0</v>
      </c>
      <c r="J296" s="3">
        <v>993290.33</v>
      </c>
      <c r="K296" s="11">
        <v>802960</v>
      </c>
      <c r="L296" s="53">
        <f t="shared" si="103"/>
        <v>0.80838398980487414</v>
      </c>
    </row>
    <row r="297" spans="1:12" ht="47.25" x14ac:dyDescent="0.2">
      <c r="A297" s="12" t="s">
        <v>185</v>
      </c>
      <c r="B297" s="10" t="s">
        <v>175</v>
      </c>
      <c r="C297" s="10" t="s">
        <v>177</v>
      </c>
      <c r="D297" s="10" t="s">
        <v>61</v>
      </c>
      <c r="E297" s="10" t="s">
        <v>186</v>
      </c>
      <c r="F297" s="13" t="s">
        <v>0</v>
      </c>
      <c r="G297" s="11">
        <f t="shared" ref="G297:K298" si="113">G298</f>
        <v>1157138.95</v>
      </c>
      <c r="H297" s="3">
        <f t="shared" si="113"/>
        <v>-213492</v>
      </c>
      <c r="I297" s="3">
        <f t="shared" si="113"/>
        <v>0</v>
      </c>
      <c r="J297" s="3">
        <f t="shared" si="113"/>
        <v>1157138.95</v>
      </c>
      <c r="K297" s="11">
        <f t="shared" si="113"/>
        <v>1157138.95</v>
      </c>
      <c r="L297" s="53">
        <f t="shared" si="103"/>
        <v>1</v>
      </c>
    </row>
    <row r="298" spans="1:12" ht="63" x14ac:dyDescent="0.2">
      <c r="A298" s="12" t="s">
        <v>54</v>
      </c>
      <c r="B298" s="10" t="s">
        <v>175</v>
      </c>
      <c r="C298" s="10" t="s">
        <v>177</v>
      </c>
      <c r="D298" s="10" t="s">
        <v>61</v>
      </c>
      <c r="E298" s="10" t="s">
        <v>186</v>
      </c>
      <c r="F298" s="10" t="s">
        <v>55</v>
      </c>
      <c r="G298" s="11">
        <f t="shared" si="113"/>
        <v>1157138.95</v>
      </c>
      <c r="H298" s="3">
        <f t="shared" si="113"/>
        <v>-213492</v>
      </c>
      <c r="I298" s="3">
        <f t="shared" si="113"/>
        <v>0</v>
      </c>
      <c r="J298" s="3">
        <f t="shared" si="113"/>
        <v>1157138.95</v>
      </c>
      <c r="K298" s="11">
        <f t="shared" si="113"/>
        <v>1157138.95</v>
      </c>
      <c r="L298" s="53">
        <f t="shared" si="103"/>
        <v>1</v>
      </c>
    </row>
    <row r="299" spans="1:12" ht="15.75" x14ac:dyDescent="0.2">
      <c r="A299" s="12" t="s">
        <v>56</v>
      </c>
      <c r="B299" s="10" t="s">
        <v>175</v>
      </c>
      <c r="C299" s="10" t="s">
        <v>177</v>
      </c>
      <c r="D299" s="10" t="s">
        <v>61</v>
      </c>
      <c r="E299" s="10" t="s">
        <v>186</v>
      </c>
      <c r="F299" s="10" t="s">
        <v>57</v>
      </c>
      <c r="G299" s="11">
        <v>1157138.95</v>
      </c>
      <c r="H299" s="3">
        <v>-213492</v>
      </c>
      <c r="I299" s="3"/>
      <c r="J299" s="3">
        <v>1157138.95</v>
      </c>
      <c r="K299" s="11">
        <v>1157138.95</v>
      </c>
      <c r="L299" s="53">
        <f t="shared" si="103"/>
        <v>1</v>
      </c>
    </row>
    <row r="300" spans="1:12" ht="78.75" x14ac:dyDescent="0.2">
      <c r="A300" s="17" t="s">
        <v>278</v>
      </c>
      <c r="B300" s="10" t="s">
        <v>175</v>
      </c>
      <c r="C300" s="10" t="s">
        <v>177</v>
      </c>
      <c r="D300" s="10" t="s">
        <v>61</v>
      </c>
      <c r="E300" s="1" t="s">
        <v>279</v>
      </c>
      <c r="F300" s="10"/>
      <c r="G300" s="11">
        <f t="shared" ref="G300:K301" si="114">G301</f>
        <v>60215.05</v>
      </c>
      <c r="H300" s="3">
        <f t="shared" si="114"/>
        <v>60215.05</v>
      </c>
      <c r="I300" s="3">
        <f t="shared" si="114"/>
        <v>0</v>
      </c>
      <c r="J300" s="3">
        <f t="shared" si="114"/>
        <v>60215.05</v>
      </c>
      <c r="K300" s="11">
        <f t="shared" si="114"/>
        <v>60215.05</v>
      </c>
      <c r="L300" s="53">
        <f t="shared" si="103"/>
        <v>1</v>
      </c>
    </row>
    <row r="301" spans="1:12" ht="63" x14ac:dyDescent="0.2">
      <c r="A301" s="12" t="s">
        <v>54</v>
      </c>
      <c r="B301" s="10" t="s">
        <v>175</v>
      </c>
      <c r="C301" s="10" t="s">
        <v>177</v>
      </c>
      <c r="D301" s="10" t="s">
        <v>61</v>
      </c>
      <c r="E301" s="1" t="s">
        <v>279</v>
      </c>
      <c r="F301" s="10">
        <v>600</v>
      </c>
      <c r="G301" s="11">
        <f t="shared" si="114"/>
        <v>60215.05</v>
      </c>
      <c r="H301" s="3">
        <f t="shared" si="114"/>
        <v>60215.05</v>
      </c>
      <c r="I301" s="3">
        <f t="shared" si="114"/>
        <v>0</v>
      </c>
      <c r="J301" s="3">
        <f t="shared" si="114"/>
        <v>60215.05</v>
      </c>
      <c r="K301" s="11">
        <f t="shared" si="114"/>
        <v>60215.05</v>
      </c>
      <c r="L301" s="53">
        <f t="shared" si="103"/>
        <v>1</v>
      </c>
    </row>
    <row r="302" spans="1:12" ht="15.75" x14ac:dyDescent="0.2">
      <c r="A302" s="12" t="s">
        <v>56</v>
      </c>
      <c r="B302" s="10" t="s">
        <v>175</v>
      </c>
      <c r="C302" s="10" t="s">
        <v>177</v>
      </c>
      <c r="D302" s="10" t="s">
        <v>61</v>
      </c>
      <c r="E302" s="1" t="s">
        <v>279</v>
      </c>
      <c r="F302" s="10">
        <v>610</v>
      </c>
      <c r="G302" s="11">
        <v>60215.05</v>
      </c>
      <c r="H302" s="3">
        <v>60215.05</v>
      </c>
      <c r="I302" s="3"/>
      <c r="J302" s="3">
        <v>60215.05</v>
      </c>
      <c r="K302" s="11">
        <v>60215.05</v>
      </c>
      <c r="L302" s="53">
        <f t="shared" si="103"/>
        <v>1</v>
      </c>
    </row>
    <row r="303" spans="1:12" ht="63" x14ac:dyDescent="0.2">
      <c r="A303" s="17" t="s">
        <v>280</v>
      </c>
      <c r="B303" s="10" t="s">
        <v>175</v>
      </c>
      <c r="C303" s="10" t="s">
        <v>177</v>
      </c>
      <c r="D303" s="10" t="s">
        <v>61</v>
      </c>
      <c r="E303" s="1" t="s">
        <v>281</v>
      </c>
      <c r="F303" s="10"/>
      <c r="G303" s="11">
        <f t="shared" ref="G303:K304" si="115">G304</f>
        <v>179211.47</v>
      </c>
      <c r="H303" s="3">
        <f t="shared" si="115"/>
        <v>179211.47</v>
      </c>
      <c r="I303" s="3">
        <f t="shared" si="115"/>
        <v>0</v>
      </c>
      <c r="J303" s="3">
        <f t="shared" si="115"/>
        <v>179211.47</v>
      </c>
      <c r="K303" s="11">
        <f t="shared" si="115"/>
        <v>179211.47</v>
      </c>
      <c r="L303" s="53">
        <f t="shared" si="103"/>
        <v>1</v>
      </c>
    </row>
    <row r="304" spans="1:12" ht="63" x14ac:dyDescent="0.2">
      <c r="A304" s="12" t="s">
        <v>54</v>
      </c>
      <c r="B304" s="10" t="s">
        <v>175</v>
      </c>
      <c r="C304" s="10" t="s">
        <v>177</v>
      </c>
      <c r="D304" s="10" t="s">
        <v>61</v>
      </c>
      <c r="E304" s="10" t="s">
        <v>281</v>
      </c>
      <c r="F304" s="10">
        <v>600</v>
      </c>
      <c r="G304" s="11">
        <f t="shared" si="115"/>
        <v>179211.47</v>
      </c>
      <c r="H304" s="3">
        <f t="shared" si="115"/>
        <v>179211.47</v>
      </c>
      <c r="I304" s="3">
        <f t="shared" si="115"/>
        <v>0</v>
      </c>
      <c r="J304" s="3">
        <f t="shared" si="115"/>
        <v>179211.47</v>
      </c>
      <c r="K304" s="11">
        <f t="shared" si="115"/>
        <v>179211.47</v>
      </c>
      <c r="L304" s="53">
        <f t="shared" si="103"/>
        <v>1</v>
      </c>
    </row>
    <row r="305" spans="1:12" ht="15.75" x14ac:dyDescent="0.2">
      <c r="A305" s="12" t="s">
        <v>56</v>
      </c>
      <c r="B305" s="10" t="s">
        <v>175</v>
      </c>
      <c r="C305" s="10" t="s">
        <v>177</v>
      </c>
      <c r="D305" s="10" t="s">
        <v>61</v>
      </c>
      <c r="E305" s="10" t="s">
        <v>281</v>
      </c>
      <c r="F305" s="10">
        <v>610</v>
      </c>
      <c r="G305" s="11">
        <v>179211.47</v>
      </c>
      <c r="H305" s="3">
        <v>179211.47</v>
      </c>
      <c r="I305" s="3"/>
      <c r="J305" s="3">
        <v>179211.47</v>
      </c>
      <c r="K305" s="11">
        <v>179211.47</v>
      </c>
      <c r="L305" s="53">
        <f t="shared" si="103"/>
        <v>1</v>
      </c>
    </row>
    <row r="306" spans="1:12" ht="78.75" x14ac:dyDescent="0.2">
      <c r="A306" s="12" t="s">
        <v>194</v>
      </c>
      <c r="B306" s="10" t="s">
        <v>175</v>
      </c>
      <c r="C306" s="10" t="s">
        <v>177</v>
      </c>
      <c r="D306" s="10" t="s">
        <v>61</v>
      </c>
      <c r="E306" s="10" t="s">
        <v>195</v>
      </c>
      <c r="F306" s="13" t="s">
        <v>0</v>
      </c>
      <c r="G306" s="11">
        <f t="shared" ref="G306:K307" si="116">G307</f>
        <v>545419.18999999994</v>
      </c>
      <c r="H306" s="3">
        <f t="shared" si="116"/>
        <v>0</v>
      </c>
      <c r="I306" s="3">
        <f t="shared" si="116"/>
        <v>-0.81</v>
      </c>
      <c r="J306" s="3">
        <f t="shared" si="116"/>
        <v>545419.18999999994</v>
      </c>
      <c r="K306" s="11">
        <f t="shared" si="116"/>
        <v>545419.18999999994</v>
      </c>
      <c r="L306" s="53">
        <f t="shared" si="103"/>
        <v>1</v>
      </c>
    </row>
    <row r="307" spans="1:12" ht="63" x14ac:dyDescent="0.2">
      <c r="A307" s="12" t="s">
        <v>54</v>
      </c>
      <c r="B307" s="10" t="s">
        <v>175</v>
      </c>
      <c r="C307" s="10" t="s">
        <v>177</v>
      </c>
      <c r="D307" s="10" t="s">
        <v>61</v>
      </c>
      <c r="E307" s="10" t="s">
        <v>195</v>
      </c>
      <c r="F307" s="10" t="s">
        <v>55</v>
      </c>
      <c r="G307" s="11">
        <f t="shared" si="116"/>
        <v>545419.18999999994</v>
      </c>
      <c r="H307" s="3">
        <f t="shared" si="116"/>
        <v>0</v>
      </c>
      <c r="I307" s="3">
        <f t="shared" si="116"/>
        <v>-0.81</v>
      </c>
      <c r="J307" s="3">
        <f t="shared" si="116"/>
        <v>545419.18999999994</v>
      </c>
      <c r="K307" s="11">
        <f t="shared" si="116"/>
        <v>545419.18999999994</v>
      </c>
      <c r="L307" s="53">
        <f t="shared" si="103"/>
        <v>1</v>
      </c>
    </row>
    <row r="308" spans="1:12" ht="15.75" x14ac:dyDescent="0.2">
      <c r="A308" s="12" t="s">
        <v>56</v>
      </c>
      <c r="B308" s="10" t="s">
        <v>175</v>
      </c>
      <c r="C308" s="10" t="s">
        <v>177</v>
      </c>
      <c r="D308" s="10" t="s">
        <v>61</v>
      </c>
      <c r="E308" s="10" t="s">
        <v>195</v>
      </c>
      <c r="F308" s="10" t="s">
        <v>57</v>
      </c>
      <c r="G308" s="11">
        <v>545419.18999999994</v>
      </c>
      <c r="H308" s="3">
        <v>0</v>
      </c>
      <c r="I308" s="3">
        <v>-0.81</v>
      </c>
      <c r="J308" s="3">
        <v>545419.18999999994</v>
      </c>
      <c r="K308" s="11">
        <v>545419.18999999994</v>
      </c>
      <c r="L308" s="53">
        <f t="shared" si="103"/>
        <v>1</v>
      </c>
    </row>
    <row r="309" spans="1:12" ht="15.75" x14ac:dyDescent="0.2">
      <c r="A309" s="9" t="s">
        <v>196</v>
      </c>
      <c r="B309" s="10" t="s">
        <v>175</v>
      </c>
      <c r="C309" s="10" t="s">
        <v>177</v>
      </c>
      <c r="D309" s="10" t="s">
        <v>177</v>
      </c>
      <c r="E309" s="10" t="s">
        <v>0</v>
      </c>
      <c r="F309" s="10" t="s">
        <v>0</v>
      </c>
      <c r="G309" s="11">
        <f>G310+G313+G318</f>
        <v>833800</v>
      </c>
      <c r="H309" s="3">
        <f>H310+H313+H318</f>
        <v>35000</v>
      </c>
      <c r="I309" s="3">
        <f>I310+I313+I318</f>
        <v>0</v>
      </c>
      <c r="J309" s="3">
        <f t="shared" ref="J309:K309" si="117">J310+J313+J318</f>
        <v>833800</v>
      </c>
      <c r="K309" s="11">
        <f t="shared" si="117"/>
        <v>399228.57</v>
      </c>
      <c r="L309" s="53">
        <f t="shared" si="103"/>
        <v>0.47880615255456943</v>
      </c>
    </row>
    <row r="310" spans="1:12" ht="31.5" x14ac:dyDescent="0.2">
      <c r="A310" s="12" t="s">
        <v>197</v>
      </c>
      <c r="B310" s="10" t="s">
        <v>175</v>
      </c>
      <c r="C310" s="10" t="s">
        <v>177</v>
      </c>
      <c r="D310" s="10" t="s">
        <v>177</v>
      </c>
      <c r="E310" s="10" t="s">
        <v>198</v>
      </c>
      <c r="F310" s="13" t="s">
        <v>0</v>
      </c>
      <c r="G310" s="11">
        <f t="shared" ref="G310:K311" si="118">G311</f>
        <v>748800</v>
      </c>
      <c r="H310" s="3">
        <f t="shared" si="118"/>
        <v>0</v>
      </c>
      <c r="I310" s="3">
        <f t="shared" si="118"/>
        <v>0</v>
      </c>
      <c r="J310" s="3">
        <f t="shared" si="118"/>
        <v>748800</v>
      </c>
      <c r="K310" s="11">
        <f t="shared" si="118"/>
        <v>314228.57</v>
      </c>
      <c r="L310" s="53">
        <f t="shared" si="103"/>
        <v>0.41964285523504274</v>
      </c>
    </row>
    <row r="311" spans="1:12" ht="63" x14ac:dyDescent="0.2">
      <c r="A311" s="12" t="s">
        <v>54</v>
      </c>
      <c r="B311" s="10" t="s">
        <v>175</v>
      </c>
      <c r="C311" s="10" t="s">
        <v>177</v>
      </c>
      <c r="D311" s="10" t="s">
        <v>177</v>
      </c>
      <c r="E311" s="10" t="s">
        <v>198</v>
      </c>
      <c r="F311" s="10" t="s">
        <v>55</v>
      </c>
      <c r="G311" s="11">
        <f t="shared" si="118"/>
        <v>748800</v>
      </c>
      <c r="H311" s="3">
        <f t="shared" si="118"/>
        <v>0</v>
      </c>
      <c r="I311" s="3">
        <f t="shared" si="118"/>
        <v>0</v>
      </c>
      <c r="J311" s="3">
        <f t="shared" si="118"/>
        <v>748800</v>
      </c>
      <c r="K311" s="11">
        <f t="shared" si="118"/>
        <v>314228.57</v>
      </c>
      <c r="L311" s="53">
        <f t="shared" si="103"/>
        <v>0.41964285523504274</v>
      </c>
    </row>
    <row r="312" spans="1:12" ht="15.75" x14ac:dyDescent="0.2">
      <c r="A312" s="12" t="s">
        <v>56</v>
      </c>
      <c r="B312" s="10" t="s">
        <v>175</v>
      </c>
      <c r="C312" s="10" t="s">
        <v>177</v>
      </c>
      <c r="D312" s="10" t="s">
        <v>177</v>
      </c>
      <c r="E312" s="10" t="s">
        <v>198</v>
      </c>
      <c r="F312" s="10" t="s">
        <v>57</v>
      </c>
      <c r="G312" s="11">
        <v>748800</v>
      </c>
      <c r="H312" s="3">
        <v>0</v>
      </c>
      <c r="I312" s="3">
        <v>0</v>
      </c>
      <c r="J312" s="3">
        <v>748800</v>
      </c>
      <c r="K312" s="11">
        <v>314228.57</v>
      </c>
      <c r="L312" s="53">
        <f t="shared" si="103"/>
        <v>0.41964285523504274</v>
      </c>
    </row>
    <row r="313" spans="1:12" ht="47.25" x14ac:dyDescent="0.2">
      <c r="A313" s="12" t="s">
        <v>199</v>
      </c>
      <c r="B313" s="10" t="s">
        <v>175</v>
      </c>
      <c r="C313" s="10" t="s">
        <v>177</v>
      </c>
      <c r="D313" s="10" t="s">
        <v>177</v>
      </c>
      <c r="E313" s="10" t="s">
        <v>200</v>
      </c>
      <c r="F313" s="13" t="s">
        <v>0</v>
      </c>
      <c r="G313" s="11">
        <f>G314+G316</f>
        <v>35000</v>
      </c>
      <c r="H313" s="3">
        <f>H314+H316</f>
        <v>20000</v>
      </c>
      <c r="I313" s="3">
        <f>I314+I316</f>
        <v>0</v>
      </c>
      <c r="J313" s="3">
        <f t="shared" ref="J313:K313" si="119">J314+J316</f>
        <v>35000</v>
      </c>
      <c r="K313" s="11">
        <f t="shared" si="119"/>
        <v>35000</v>
      </c>
      <c r="L313" s="53">
        <f t="shared" si="103"/>
        <v>1</v>
      </c>
    </row>
    <row r="314" spans="1:12" ht="47.25" x14ac:dyDescent="0.2">
      <c r="A314" s="12" t="s">
        <v>36</v>
      </c>
      <c r="B314" s="10" t="s">
        <v>175</v>
      </c>
      <c r="C314" s="10" t="s">
        <v>177</v>
      </c>
      <c r="D314" s="10" t="s">
        <v>177</v>
      </c>
      <c r="E314" s="10" t="s">
        <v>200</v>
      </c>
      <c r="F314" s="10" t="s">
        <v>37</v>
      </c>
      <c r="G314" s="11">
        <f t="shared" ref="G314:K314" si="120">G315</f>
        <v>25000</v>
      </c>
      <c r="H314" s="3">
        <f t="shared" si="120"/>
        <v>10000</v>
      </c>
      <c r="I314" s="3">
        <f t="shared" si="120"/>
        <v>0</v>
      </c>
      <c r="J314" s="3">
        <f t="shared" si="120"/>
        <v>25000</v>
      </c>
      <c r="K314" s="11">
        <f t="shared" si="120"/>
        <v>25000</v>
      </c>
      <c r="L314" s="53">
        <f t="shared" si="103"/>
        <v>1</v>
      </c>
    </row>
    <row r="315" spans="1:12" ht="47.25" x14ac:dyDescent="0.2">
      <c r="A315" s="12" t="s">
        <v>38</v>
      </c>
      <c r="B315" s="10" t="s">
        <v>175</v>
      </c>
      <c r="C315" s="10" t="s">
        <v>177</v>
      </c>
      <c r="D315" s="10" t="s">
        <v>177</v>
      </c>
      <c r="E315" s="10" t="s">
        <v>200</v>
      </c>
      <c r="F315" s="10" t="s">
        <v>39</v>
      </c>
      <c r="G315" s="11">
        <v>25000</v>
      </c>
      <c r="H315" s="3">
        <v>10000</v>
      </c>
      <c r="I315" s="3"/>
      <c r="J315" s="3">
        <v>25000</v>
      </c>
      <c r="K315" s="11">
        <v>25000</v>
      </c>
      <c r="L315" s="53">
        <f t="shared" si="103"/>
        <v>1</v>
      </c>
    </row>
    <row r="316" spans="1:12" ht="31.5" x14ac:dyDescent="0.2">
      <c r="A316" s="12" t="s">
        <v>129</v>
      </c>
      <c r="B316" s="10" t="s">
        <v>175</v>
      </c>
      <c r="C316" s="10" t="s">
        <v>177</v>
      </c>
      <c r="D316" s="10" t="s">
        <v>177</v>
      </c>
      <c r="E316" s="10" t="s">
        <v>200</v>
      </c>
      <c r="F316" s="10">
        <v>300</v>
      </c>
      <c r="G316" s="11">
        <f>G317</f>
        <v>10000</v>
      </c>
      <c r="H316" s="3">
        <f>H317</f>
        <v>10000</v>
      </c>
      <c r="I316" s="3">
        <f>I317</f>
        <v>0</v>
      </c>
      <c r="J316" s="3">
        <f t="shared" ref="J316:K316" si="121">J317</f>
        <v>10000</v>
      </c>
      <c r="K316" s="11">
        <f t="shared" si="121"/>
        <v>10000</v>
      </c>
      <c r="L316" s="53">
        <f t="shared" si="103"/>
        <v>1</v>
      </c>
    </row>
    <row r="317" spans="1:12" ht="15.75" x14ac:dyDescent="0.2">
      <c r="A317" s="12" t="s">
        <v>226</v>
      </c>
      <c r="B317" s="10" t="s">
        <v>175</v>
      </c>
      <c r="C317" s="10" t="s">
        <v>177</v>
      </c>
      <c r="D317" s="10" t="s">
        <v>177</v>
      </c>
      <c r="E317" s="10" t="s">
        <v>200</v>
      </c>
      <c r="F317" s="10">
        <v>360</v>
      </c>
      <c r="G317" s="11">
        <v>10000</v>
      </c>
      <c r="H317" s="3">
        <v>10000</v>
      </c>
      <c r="I317" s="3"/>
      <c r="J317" s="3">
        <v>10000</v>
      </c>
      <c r="K317" s="11">
        <v>10000</v>
      </c>
      <c r="L317" s="53">
        <f t="shared" si="103"/>
        <v>1</v>
      </c>
    </row>
    <row r="318" spans="1:12" ht="31.5" x14ac:dyDescent="0.2">
      <c r="A318" s="12" t="s">
        <v>201</v>
      </c>
      <c r="B318" s="10" t="s">
        <v>175</v>
      </c>
      <c r="C318" s="10" t="s">
        <v>177</v>
      </c>
      <c r="D318" s="10" t="s">
        <v>177</v>
      </c>
      <c r="E318" s="10" t="s">
        <v>202</v>
      </c>
      <c r="F318" s="13" t="s">
        <v>0</v>
      </c>
      <c r="G318" s="11">
        <f t="shared" ref="G318:K319" si="122">G319</f>
        <v>50000</v>
      </c>
      <c r="H318" s="3">
        <f t="shared" si="122"/>
        <v>15000</v>
      </c>
      <c r="I318" s="3">
        <f t="shared" si="122"/>
        <v>0</v>
      </c>
      <c r="J318" s="3">
        <f t="shared" si="122"/>
        <v>50000</v>
      </c>
      <c r="K318" s="11">
        <f t="shared" si="122"/>
        <v>50000</v>
      </c>
      <c r="L318" s="53">
        <f t="shared" si="103"/>
        <v>1</v>
      </c>
    </row>
    <row r="319" spans="1:12" ht="47.25" x14ac:dyDescent="0.2">
      <c r="A319" s="12" t="s">
        <v>36</v>
      </c>
      <c r="B319" s="10" t="s">
        <v>175</v>
      </c>
      <c r="C319" s="10" t="s">
        <v>177</v>
      </c>
      <c r="D319" s="10" t="s">
        <v>177</v>
      </c>
      <c r="E319" s="10" t="s">
        <v>202</v>
      </c>
      <c r="F319" s="10" t="s">
        <v>37</v>
      </c>
      <c r="G319" s="11">
        <f t="shared" si="122"/>
        <v>50000</v>
      </c>
      <c r="H319" s="3">
        <f t="shared" si="122"/>
        <v>15000</v>
      </c>
      <c r="I319" s="3">
        <f t="shared" si="122"/>
        <v>0</v>
      </c>
      <c r="J319" s="3">
        <f t="shared" si="122"/>
        <v>50000</v>
      </c>
      <c r="K319" s="11">
        <f t="shared" si="122"/>
        <v>50000</v>
      </c>
      <c r="L319" s="53">
        <f t="shared" si="103"/>
        <v>1</v>
      </c>
    </row>
    <row r="320" spans="1:12" ht="47.25" x14ac:dyDescent="0.2">
      <c r="A320" s="12" t="s">
        <v>38</v>
      </c>
      <c r="B320" s="10" t="s">
        <v>175</v>
      </c>
      <c r="C320" s="10" t="s">
        <v>177</v>
      </c>
      <c r="D320" s="10" t="s">
        <v>177</v>
      </c>
      <c r="E320" s="10" t="s">
        <v>202</v>
      </c>
      <c r="F320" s="10" t="s">
        <v>39</v>
      </c>
      <c r="G320" s="11">
        <v>50000</v>
      </c>
      <c r="H320" s="3">
        <v>15000</v>
      </c>
      <c r="I320" s="3"/>
      <c r="J320" s="3">
        <v>50000</v>
      </c>
      <c r="K320" s="11">
        <v>50000</v>
      </c>
      <c r="L320" s="53">
        <f t="shared" si="103"/>
        <v>1</v>
      </c>
    </row>
    <row r="321" spans="1:12" ht="31.5" x14ac:dyDescent="0.2">
      <c r="A321" s="9" t="s">
        <v>203</v>
      </c>
      <c r="B321" s="10" t="s">
        <v>175</v>
      </c>
      <c r="C321" s="10" t="s">
        <v>177</v>
      </c>
      <c r="D321" s="10" t="s">
        <v>68</v>
      </c>
      <c r="E321" s="10" t="s">
        <v>0</v>
      </c>
      <c r="F321" s="10" t="s">
        <v>0</v>
      </c>
      <c r="G321" s="11">
        <f>G322+G325+G332+G335+G338+G341</f>
        <v>16420017</v>
      </c>
      <c r="H321" s="3">
        <f>H322+H325+H332+H335+H338+H341</f>
        <v>100000</v>
      </c>
      <c r="I321" s="3">
        <f>I322+I325+I332+I335+I338+I341</f>
        <v>381009</v>
      </c>
      <c r="J321" s="3">
        <f>J322+J325+J332+J335+J338+J341+J344</f>
        <v>16451389.68</v>
      </c>
      <c r="K321" s="3">
        <f>K322+K325+K332+K335+K338+K341+K344</f>
        <v>16069740.699999999</v>
      </c>
      <c r="L321" s="53">
        <f t="shared" si="103"/>
        <v>0.97680141389733344</v>
      </c>
    </row>
    <row r="322" spans="1:12" ht="47.25" x14ac:dyDescent="0.2">
      <c r="A322" s="12" t="s">
        <v>34</v>
      </c>
      <c r="B322" s="10" t="s">
        <v>175</v>
      </c>
      <c r="C322" s="10" t="s">
        <v>177</v>
      </c>
      <c r="D322" s="10" t="s">
        <v>68</v>
      </c>
      <c r="E322" s="10" t="s">
        <v>204</v>
      </c>
      <c r="F322" s="13" t="s">
        <v>0</v>
      </c>
      <c r="G322" s="11">
        <f t="shared" ref="G322:K323" si="123">G323</f>
        <v>1032285</v>
      </c>
      <c r="H322" s="3">
        <f t="shared" si="123"/>
        <v>0</v>
      </c>
      <c r="I322" s="3">
        <f t="shared" si="123"/>
        <v>-36362</v>
      </c>
      <c r="J322" s="3">
        <f t="shared" si="123"/>
        <v>1032285</v>
      </c>
      <c r="K322" s="11">
        <f t="shared" si="123"/>
        <v>981169.54</v>
      </c>
      <c r="L322" s="53">
        <f t="shared" si="103"/>
        <v>0.95048319020425565</v>
      </c>
    </row>
    <row r="323" spans="1:12" ht="110.25" x14ac:dyDescent="0.2">
      <c r="A323" s="12" t="s">
        <v>30</v>
      </c>
      <c r="B323" s="10" t="s">
        <v>175</v>
      </c>
      <c r="C323" s="10" t="s">
        <v>177</v>
      </c>
      <c r="D323" s="10" t="s">
        <v>68</v>
      </c>
      <c r="E323" s="10" t="s">
        <v>204</v>
      </c>
      <c r="F323" s="10" t="s">
        <v>31</v>
      </c>
      <c r="G323" s="11">
        <f t="shared" si="123"/>
        <v>1032285</v>
      </c>
      <c r="H323" s="3">
        <f t="shared" si="123"/>
        <v>0</v>
      </c>
      <c r="I323" s="3">
        <f t="shared" si="123"/>
        <v>-36362</v>
      </c>
      <c r="J323" s="3">
        <f t="shared" si="123"/>
        <v>1032285</v>
      </c>
      <c r="K323" s="11">
        <f t="shared" si="123"/>
        <v>981169.54</v>
      </c>
      <c r="L323" s="53">
        <f t="shared" si="103"/>
        <v>0.95048319020425565</v>
      </c>
    </row>
    <row r="324" spans="1:12" ht="47.25" x14ac:dyDescent="0.2">
      <c r="A324" s="12" t="s">
        <v>32</v>
      </c>
      <c r="B324" s="10" t="s">
        <v>175</v>
      </c>
      <c r="C324" s="10" t="s">
        <v>177</v>
      </c>
      <c r="D324" s="10" t="s">
        <v>68</v>
      </c>
      <c r="E324" s="10" t="s">
        <v>204</v>
      </c>
      <c r="F324" s="10" t="s">
        <v>33</v>
      </c>
      <c r="G324" s="11">
        <v>1032285</v>
      </c>
      <c r="H324" s="3">
        <v>0</v>
      </c>
      <c r="I324" s="3">
        <v>-36362</v>
      </c>
      <c r="J324" s="3">
        <v>1032285</v>
      </c>
      <c r="K324" s="11">
        <v>981169.54</v>
      </c>
      <c r="L324" s="53">
        <f t="shared" si="103"/>
        <v>0.95048319020425565</v>
      </c>
    </row>
    <row r="325" spans="1:12" ht="63" x14ac:dyDescent="0.2">
      <c r="A325" s="12" t="s">
        <v>205</v>
      </c>
      <c r="B325" s="10" t="s">
        <v>175</v>
      </c>
      <c r="C325" s="10" t="s">
        <v>177</v>
      </c>
      <c r="D325" s="10" t="s">
        <v>68</v>
      </c>
      <c r="E325" s="10" t="s">
        <v>206</v>
      </c>
      <c r="F325" s="13" t="s">
        <v>0</v>
      </c>
      <c r="G325" s="11">
        <f>G326+G328+G330</f>
        <v>13080494</v>
      </c>
      <c r="H325" s="3">
        <f>H326+H328+H330</f>
        <v>50000</v>
      </c>
      <c r="I325" s="3">
        <f>I326+I328+I330</f>
        <v>413071</v>
      </c>
      <c r="J325" s="3">
        <f t="shared" ref="J325:K325" si="124">J326+J328+J330</f>
        <v>13080494</v>
      </c>
      <c r="K325" s="11">
        <f t="shared" si="124"/>
        <v>12994600.120000001</v>
      </c>
      <c r="L325" s="53">
        <f t="shared" si="103"/>
        <v>0.99343343760564407</v>
      </c>
    </row>
    <row r="326" spans="1:12" ht="110.25" x14ac:dyDescent="0.2">
      <c r="A326" s="12" t="s">
        <v>30</v>
      </c>
      <c r="B326" s="10" t="s">
        <v>175</v>
      </c>
      <c r="C326" s="10" t="s">
        <v>177</v>
      </c>
      <c r="D326" s="10" t="s">
        <v>68</v>
      </c>
      <c r="E326" s="10" t="s">
        <v>206</v>
      </c>
      <c r="F326" s="10" t="s">
        <v>31</v>
      </c>
      <c r="G326" s="11">
        <f>G327</f>
        <v>11813483</v>
      </c>
      <c r="H326" s="3">
        <f>H327</f>
        <v>0</v>
      </c>
      <c r="I326" s="3">
        <f>I327</f>
        <v>328950</v>
      </c>
      <c r="J326" s="3">
        <f t="shared" ref="J326:K326" si="125">J327</f>
        <v>11813483</v>
      </c>
      <c r="K326" s="11">
        <f t="shared" si="125"/>
        <v>11788561.210000001</v>
      </c>
      <c r="L326" s="53">
        <f t="shared" si="103"/>
        <v>0.99789039439088378</v>
      </c>
    </row>
    <row r="327" spans="1:12" ht="47.25" x14ac:dyDescent="0.2">
      <c r="A327" s="12" t="s">
        <v>32</v>
      </c>
      <c r="B327" s="10" t="s">
        <v>175</v>
      </c>
      <c r="C327" s="10" t="s">
        <v>177</v>
      </c>
      <c r="D327" s="10" t="s">
        <v>68</v>
      </c>
      <c r="E327" s="10" t="s">
        <v>206</v>
      </c>
      <c r="F327" s="10" t="s">
        <v>33</v>
      </c>
      <c r="G327" s="11">
        <v>11813483</v>
      </c>
      <c r="H327" s="3">
        <v>0</v>
      </c>
      <c r="I327" s="3">
        <v>328950</v>
      </c>
      <c r="J327" s="3">
        <v>11813483</v>
      </c>
      <c r="K327" s="11">
        <v>11788561.210000001</v>
      </c>
      <c r="L327" s="53">
        <f t="shared" si="103"/>
        <v>0.99789039439088378</v>
      </c>
    </row>
    <row r="328" spans="1:12" ht="47.25" x14ac:dyDescent="0.2">
      <c r="A328" s="12" t="s">
        <v>36</v>
      </c>
      <c r="B328" s="10" t="s">
        <v>175</v>
      </c>
      <c r="C328" s="10" t="s">
        <v>177</v>
      </c>
      <c r="D328" s="10" t="s">
        <v>68</v>
      </c>
      <c r="E328" s="10" t="s">
        <v>206</v>
      </c>
      <c r="F328" s="10" t="s">
        <v>37</v>
      </c>
      <c r="G328" s="11">
        <f>G329</f>
        <v>1114606</v>
      </c>
      <c r="H328" s="3">
        <f>H329</f>
        <v>50000</v>
      </c>
      <c r="I328" s="3">
        <f>I329</f>
        <v>88191</v>
      </c>
      <c r="J328" s="3">
        <f t="shared" ref="J328:K328" si="126">J329</f>
        <v>1114606</v>
      </c>
      <c r="K328" s="11">
        <f t="shared" si="126"/>
        <v>1053633.9099999999</v>
      </c>
      <c r="L328" s="53">
        <f t="shared" si="103"/>
        <v>0.9452971812461084</v>
      </c>
    </row>
    <row r="329" spans="1:12" ht="47.25" x14ac:dyDescent="0.2">
      <c r="A329" s="12" t="s">
        <v>38</v>
      </c>
      <c r="B329" s="10" t="s">
        <v>175</v>
      </c>
      <c r="C329" s="10" t="s">
        <v>177</v>
      </c>
      <c r="D329" s="10" t="s">
        <v>68</v>
      </c>
      <c r="E329" s="10" t="s">
        <v>206</v>
      </c>
      <c r="F329" s="10" t="s">
        <v>39</v>
      </c>
      <c r="G329" s="11">
        <v>1114606</v>
      </c>
      <c r="H329" s="3">
        <v>50000</v>
      </c>
      <c r="I329" s="3">
        <v>88191</v>
      </c>
      <c r="J329" s="3">
        <v>1114606</v>
      </c>
      <c r="K329" s="11">
        <v>1053633.9099999999</v>
      </c>
      <c r="L329" s="53">
        <f t="shared" si="103"/>
        <v>0.9452971812461084</v>
      </c>
    </row>
    <row r="330" spans="1:12" ht="15.75" x14ac:dyDescent="0.2">
      <c r="A330" s="12" t="s">
        <v>40</v>
      </c>
      <c r="B330" s="10" t="s">
        <v>175</v>
      </c>
      <c r="C330" s="10" t="s">
        <v>177</v>
      </c>
      <c r="D330" s="10" t="s">
        <v>68</v>
      </c>
      <c r="E330" s="10" t="s">
        <v>206</v>
      </c>
      <c r="F330" s="10" t="s">
        <v>41</v>
      </c>
      <c r="G330" s="11">
        <f>G331</f>
        <v>152405</v>
      </c>
      <c r="H330" s="3">
        <f>H331</f>
        <v>0</v>
      </c>
      <c r="I330" s="3">
        <f>I331</f>
        <v>-4070</v>
      </c>
      <c r="J330" s="3">
        <f t="shared" ref="J330:K330" si="127">J331</f>
        <v>152405</v>
      </c>
      <c r="K330" s="11">
        <f t="shared" si="127"/>
        <v>152405</v>
      </c>
      <c r="L330" s="53">
        <f t="shared" si="103"/>
        <v>1</v>
      </c>
    </row>
    <row r="331" spans="1:12" ht="31.5" x14ac:dyDescent="0.2">
      <c r="A331" s="12" t="s">
        <v>42</v>
      </c>
      <c r="B331" s="10" t="s">
        <v>175</v>
      </c>
      <c r="C331" s="10" t="s">
        <v>177</v>
      </c>
      <c r="D331" s="10" t="s">
        <v>68</v>
      </c>
      <c r="E331" s="10" t="s">
        <v>206</v>
      </c>
      <c r="F331" s="10" t="s">
        <v>43</v>
      </c>
      <c r="G331" s="11">
        <v>152405</v>
      </c>
      <c r="H331" s="3">
        <v>0</v>
      </c>
      <c r="I331" s="3">
        <v>-4070</v>
      </c>
      <c r="J331" s="3">
        <v>152405</v>
      </c>
      <c r="K331" s="11">
        <v>152405</v>
      </c>
      <c r="L331" s="53">
        <f t="shared" si="103"/>
        <v>1</v>
      </c>
    </row>
    <row r="332" spans="1:12" ht="31.5" x14ac:dyDescent="0.2">
      <c r="A332" s="12" t="s">
        <v>207</v>
      </c>
      <c r="B332" s="10" t="s">
        <v>175</v>
      </c>
      <c r="C332" s="10" t="s">
        <v>177</v>
      </c>
      <c r="D332" s="10" t="s">
        <v>68</v>
      </c>
      <c r="E332" s="10" t="s">
        <v>208</v>
      </c>
      <c r="F332" s="13" t="s">
        <v>0</v>
      </c>
      <c r="G332" s="11">
        <f t="shared" ref="G332:K333" si="128">G333</f>
        <v>1926838</v>
      </c>
      <c r="H332" s="3">
        <f t="shared" si="128"/>
        <v>0</v>
      </c>
      <c r="I332" s="3">
        <f t="shared" si="128"/>
        <v>0</v>
      </c>
      <c r="J332" s="3">
        <f t="shared" si="128"/>
        <v>1926838</v>
      </c>
      <c r="K332" s="11">
        <f t="shared" si="128"/>
        <v>1736798.36</v>
      </c>
      <c r="L332" s="53">
        <f t="shared" si="103"/>
        <v>0.90137227935093667</v>
      </c>
    </row>
    <row r="333" spans="1:12" ht="63" x14ac:dyDescent="0.2">
      <c r="A333" s="12" t="s">
        <v>54</v>
      </c>
      <c r="B333" s="10" t="s">
        <v>175</v>
      </c>
      <c r="C333" s="10" t="s">
        <v>177</v>
      </c>
      <c r="D333" s="10" t="s">
        <v>68</v>
      </c>
      <c r="E333" s="10" t="s">
        <v>208</v>
      </c>
      <c r="F333" s="10" t="s">
        <v>55</v>
      </c>
      <c r="G333" s="11">
        <f t="shared" si="128"/>
        <v>1926838</v>
      </c>
      <c r="H333" s="3">
        <f t="shared" si="128"/>
        <v>0</v>
      </c>
      <c r="I333" s="3">
        <f t="shared" si="128"/>
        <v>0</v>
      </c>
      <c r="J333" s="3">
        <f t="shared" si="128"/>
        <v>1926838</v>
      </c>
      <c r="K333" s="11">
        <f t="shared" si="128"/>
        <v>1736798.36</v>
      </c>
      <c r="L333" s="53">
        <f t="shared" si="103"/>
        <v>0.90137227935093667</v>
      </c>
    </row>
    <row r="334" spans="1:12" ht="15.75" x14ac:dyDescent="0.2">
      <c r="A334" s="12" t="s">
        <v>56</v>
      </c>
      <c r="B334" s="10" t="s">
        <v>175</v>
      </c>
      <c r="C334" s="10" t="s">
        <v>177</v>
      </c>
      <c r="D334" s="10" t="s">
        <v>68</v>
      </c>
      <c r="E334" s="10" t="s">
        <v>208</v>
      </c>
      <c r="F334" s="10" t="s">
        <v>57</v>
      </c>
      <c r="G334" s="11">
        <v>1926838</v>
      </c>
      <c r="H334" s="3">
        <v>0</v>
      </c>
      <c r="I334" s="3">
        <v>0</v>
      </c>
      <c r="J334" s="3">
        <v>1926838</v>
      </c>
      <c r="K334" s="11">
        <v>1736798.36</v>
      </c>
      <c r="L334" s="53">
        <f t="shared" ref="L334:L397" si="129">K334/J334</f>
        <v>0.90137227935093667</v>
      </c>
    </row>
    <row r="335" spans="1:12" ht="63" x14ac:dyDescent="0.2">
      <c r="A335" s="12" t="s">
        <v>209</v>
      </c>
      <c r="B335" s="10" t="s">
        <v>175</v>
      </c>
      <c r="C335" s="10" t="s">
        <v>177</v>
      </c>
      <c r="D335" s="10" t="s">
        <v>68</v>
      </c>
      <c r="E335" s="10" t="s">
        <v>210</v>
      </c>
      <c r="F335" s="13" t="s">
        <v>0</v>
      </c>
      <c r="G335" s="11">
        <f t="shared" ref="G335:K336" si="130">G336</f>
        <v>150000</v>
      </c>
      <c r="H335" s="3">
        <f t="shared" si="130"/>
        <v>50000</v>
      </c>
      <c r="I335" s="3">
        <f t="shared" si="130"/>
        <v>4300</v>
      </c>
      <c r="J335" s="3">
        <f t="shared" si="130"/>
        <v>150000</v>
      </c>
      <c r="K335" s="11">
        <f t="shared" si="130"/>
        <v>108900</v>
      </c>
      <c r="L335" s="53">
        <f t="shared" si="129"/>
        <v>0.72599999999999998</v>
      </c>
    </row>
    <row r="336" spans="1:12" ht="47.25" x14ac:dyDescent="0.2">
      <c r="A336" s="12" t="s">
        <v>36</v>
      </c>
      <c r="B336" s="10" t="s">
        <v>175</v>
      </c>
      <c r="C336" s="10" t="s">
        <v>177</v>
      </c>
      <c r="D336" s="10" t="s">
        <v>68</v>
      </c>
      <c r="E336" s="10" t="s">
        <v>210</v>
      </c>
      <c r="F336" s="10" t="s">
        <v>37</v>
      </c>
      <c r="G336" s="11">
        <f t="shared" si="130"/>
        <v>150000</v>
      </c>
      <c r="H336" s="3">
        <f t="shared" si="130"/>
        <v>50000</v>
      </c>
      <c r="I336" s="3">
        <f t="shared" si="130"/>
        <v>4300</v>
      </c>
      <c r="J336" s="3">
        <f t="shared" si="130"/>
        <v>150000</v>
      </c>
      <c r="K336" s="11">
        <f t="shared" si="130"/>
        <v>108900</v>
      </c>
      <c r="L336" s="53">
        <f t="shared" si="129"/>
        <v>0.72599999999999998</v>
      </c>
    </row>
    <row r="337" spans="1:14" ht="47.25" x14ac:dyDescent="0.2">
      <c r="A337" s="12" t="s">
        <v>38</v>
      </c>
      <c r="B337" s="10" t="s">
        <v>175</v>
      </c>
      <c r="C337" s="10" t="s">
        <v>177</v>
      </c>
      <c r="D337" s="10" t="s">
        <v>68</v>
      </c>
      <c r="E337" s="10" t="s">
        <v>210</v>
      </c>
      <c r="F337" s="10" t="s">
        <v>39</v>
      </c>
      <c r="G337" s="11">
        <v>150000</v>
      </c>
      <c r="H337" s="3">
        <v>50000</v>
      </c>
      <c r="I337" s="3">
        <v>4300</v>
      </c>
      <c r="J337" s="3">
        <v>150000</v>
      </c>
      <c r="K337" s="11">
        <v>108900</v>
      </c>
      <c r="L337" s="53">
        <f t="shared" si="129"/>
        <v>0.72599999999999998</v>
      </c>
    </row>
    <row r="338" spans="1:14" ht="15.75" x14ac:dyDescent="0.2">
      <c r="A338" s="12" t="s">
        <v>211</v>
      </c>
      <c r="B338" s="10" t="s">
        <v>175</v>
      </c>
      <c r="C338" s="10" t="s">
        <v>177</v>
      </c>
      <c r="D338" s="10" t="s">
        <v>68</v>
      </c>
      <c r="E338" s="10" t="s">
        <v>212</v>
      </c>
      <c r="F338" s="13" t="s">
        <v>0</v>
      </c>
      <c r="G338" s="11">
        <f t="shared" ref="G338:K339" si="131">G339</f>
        <v>54000</v>
      </c>
      <c r="H338" s="3">
        <f t="shared" si="131"/>
        <v>0</v>
      </c>
      <c r="I338" s="3">
        <f t="shared" si="131"/>
        <v>0</v>
      </c>
      <c r="J338" s="3">
        <f t="shared" si="131"/>
        <v>54000</v>
      </c>
      <c r="K338" s="11">
        <f t="shared" si="131"/>
        <v>40500</v>
      </c>
      <c r="L338" s="53">
        <f t="shared" si="129"/>
        <v>0.75</v>
      </c>
    </row>
    <row r="339" spans="1:14" ht="31.5" x14ac:dyDescent="0.2">
      <c r="A339" s="12" t="s">
        <v>129</v>
      </c>
      <c r="B339" s="10" t="s">
        <v>175</v>
      </c>
      <c r="C339" s="10" t="s">
        <v>177</v>
      </c>
      <c r="D339" s="10" t="s">
        <v>68</v>
      </c>
      <c r="E339" s="10" t="s">
        <v>212</v>
      </c>
      <c r="F339" s="10" t="s">
        <v>130</v>
      </c>
      <c r="G339" s="11">
        <f t="shared" si="131"/>
        <v>54000</v>
      </c>
      <c r="H339" s="3">
        <f t="shared" si="131"/>
        <v>0</v>
      </c>
      <c r="I339" s="3">
        <f t="shared" si="131"/>
        <v>0</v>
      </c>
      <c r="J339" s="3">
        <f t="shared" si="131"/>
        <v>54000</v>
      </c>
      <c r="K339" s="11">
        <f t="shared" si="131"/>
        <v>40500</v>
      </c>
      <c r="L339" s="53">
        <f t="shared" si="129"/>
        <v>0.75</v>
      </c>
    </row>
    <row r="340" spans="1:14" ht="15.75" x14ac:dyDescent="0.2">
      <c r="A340" s="12" t="s">
        <v>211</v>
      </c>
      <c r="B340" s="10" t="s">
        <v>175</v>
      </c>
      <c r="C340" s="10" t="s">
        <v>177</v>
      </c>
      <c r="D340" s="10" t="s">
        <v>68</v>
      </c>
      <c r="E340" s="10" t="s">
        <v>212</v>
      </c>
      <c r="F340" s="10" t="s">
        <v>213</v>
      </c>
      <c r="G340" s="11">
        <v>54000</v>
      </c>
      <c r="H340" s="3">
        <v>0</v>
      </c>
      <c r="I340" s="3">
        <v>0</v>
      </c>
      <c r="J340" s="3">
        <v>54000</v>
      </c>
      <c r="K340" s="11">
        <v>40500</v>
      </c>
      <c r="L340" s="53">
        <f t="shared" si="129"/>
        <v>0.75</v>
      </c>
    </row>
    <row r="341" spans="1:14" ht="173.25" x14ac:dyDescent="0.2">
      <c r="A341" s="12" t="s">
        <v>214</v>
      </c>
      <c r="B341" s="10" t="s">
        <v>175</v>
      </c>
      <c r="C341" s="10" t="s">
        <v>177</v>
      </c>
      <c r="D341" s="10" t="s">
        <v>68</v>
      </c>
      <c r="E341" s="10" t="s">
        <v>215</v>
      </c>
      <c r="F341" s="13" t="s">
        <v>0</v>
      </c>
      <c r="G341" s="11">
        <f t="shared" ref="G341:K342" si="132">G342</f>
        <v>176400</v>
      </c>
      <c r="H341" s="3">
        <f t="shared" si="132"/>
        <v>0</v>
      </c>
      <c r="I341" s="3">
        <f t="shared" si="132"/>
        <v>0</v>
      </c>
      <c r="J341" s="3">
        <f t="shared" si="132"/>
        <v>176400</v>
      </c>
      <c r="K341" s="11">
        <f t="shared" si="132"/>
        <v>176400</v>
      </c>
      <c r="L341" s="53">
        <f t="shared" si="129"/>
        <v>1</v>
      </c>
    </row>
    <row r="342" spans="1:14" ht="31.5" x14ac:dyDescent="0.2">
      <c r="A342" s="12" t="s">
        <v>129</v>
      </c>
      <c r="B342" s="10" t="s">
        <v>175</v>
      </c>
      <c r="C342" s="10" t="s">
        <v>177</v>
      </c>
      <c r="D342" s="10" t="s">
        <v>68</v>
      </c>
      <c r="E342" s="10" t="s">
        <v>215</v>
      </c>
      <c r="F342" s="10" t="s">
        <v>130</v>
      </c>
      <c r="G342" s="11">
        <f t="shared" si="132"/>
        <v>176400</v>
      </c>
      <c r="H342" s="3">
        <f t="shared" si="132"/>
        <v>0</v>
      </c>
      <c r="I342" s="3">
        <f t="shared" si="132"/>
        <v>0</v>
      </c>
      <c r="J342" s="3">
        <f t="shared" si="132"/>
        <v>176400</v>
      </c>
      <c r="K342" s="11">
        <f t="shared" si="132"/>
        <v>176400</v>
      </c>
      <c r="L342" s="53">
        <f t="shared" si="129"/>
        <v>1</v>
      </c>
    </row>
    <row r="343" spans="1:14" ht="47.25" x14ac:dyDescent="0.2">
      <c r="A343" s="12" t="s">
        <v>131</v>
      </c>
      <c r="B343" s="10" t="s">
        <v>175</v>
      </c>
      <c r="C343" s="10" t="s">
        <v>177</v>
      </c>
      <c r="D343" s="10" t="s">
        <v>68</v>
      </c>
      <c r="E343" s="10" t="s">
        <v>215</v>
      </c>
      <c r="F343" s="10" t="s">
        <v>132</v>
      </c>
      <c r="G343" s="11">
        <v>176400</v>
      </c>
      <c r="H343" s="3">
        <v>0</v>
      </c>
      <c r="I343" s="3">
        <v>0</v>
      </c>
      <c r="J343" s="3">
        <v>176400</v>
      </c>
      <c r="K343" s="11">
        <v>176400</v>
      </c>
      <c r="L343" s="53">
        <f t="shared" si="129"/>
        <v>1</v>
      </c>
    </row>
    <row r="344" spans="1:14" s="55" customFormat="1" ht="63" x14ac:dyDescent="0.2">
      <c r="A344" s="17" t="s">
        <v>324</v>
      </c>
      <c r="B344" s="16" t="s">
        <v>175</v>
      </c>
      <c r="C344" s="16" t="s">
        <v>177</v>
      </c>
      <c r="D344" s="16" t="s">
        <v>68</v>
      </c>
      <c r="E344" s="16" t="s">
        <v>325</v>
      </c>
      <c r="F344" s="15"/>
      <c r="G344" s="11"/>
      <c r="H344" s="3"/>
      <c r="I344" s="3"/>
      <c r="J344" s="3">
        <f>J345</f>
        <v>31372.68</v>
      </c>
      <c r="K344" s="11">
        <f>K345</f>
        <v>31372.68</v>
      </c>
      <c r="L344" s="53">
        <f t="shared" si="129"/>
        <v>1</v>
      </c>
      <c r="M344" s="4"/>
      <c r="N344" s="4"/>
    </row>
    <row r="345" spans="1:14" s="55" customFormat="1" ht="110.25" x14ac:dyDescent="0.2">
      <c r="A345" s="12" t="s">
        <v>30</v>
      </c>
      <c r="B345" s="16" t="s">
        <v>175</v>
      </c>
      <c r="C345" s="16" t="s">
        <v>177</v>
      </c>
      <c r="D345" s="16" t="s">
        <v>68</v>
      </c>
      <c r="E345" s="16" t="s">
        <v>325</v>
      </c>
      <c r="F345" s="16" t="s">
        <v>31</v>
      </c>
      <c r="G345" s="11"/>
      <c r="H345" s="3"/>
      <c r="I345" s="3"/>
      <c r="J345" s="3">
        <f>J346</f>
        <v>31372.68</v>
      </c>
      <c r="K345" s="11">
        <f>K346</f>
        <v>31372.68</v>
      </c>
      <c r="L345" s="53">
        <f t="shared" si="129"/>
        <v>1</v>
      </c>
      <c r="M345" s="4"/>
      <c r="N345" s="4"/>
    </row>
    <row r="346" spans="1:14" s="55" customFormat="1" ht="47.25" x14ac:dyDescent="0.2">
      <c r="A346" s="12" t="s">
        <v>32</v>
      </c>
      <c r="B346" s="16" t="s">
        <v>175</v>
      </c>
      <c r="C346" s="16" t="s">
        <v>177</v>
      </c>
      <c r="D346" s="16" t="s">
        <v>68</v>
      </c>
      <c r="E346" s="16" t="s">
        <v>325</v>
      </c>
      <c r="F346" s="16" t="s">
        <v>33</v>
      </c>
      <c r="G346" s="11"/>
      <c r="H346" s="3"/>
      <c r="I346" s="3"/>
      <c r="J346" s="3">
        <v>31372.68</v>
      </c>
      <c r="K346" s="11">
        <v>31372.68</v>
      </c>
      <c r="L346" s="53">
        <f t="shared" si="129"/>
        <v>1</v>
      </c>
      <c r="M346" s="4"/>
      <c r="N346" s="4"/>
    </row>
    <row r="347" spans="1:14" ht="15.75" x14ac:dyDescent="0.2">
      <c r="A347" s="9" t="s">
        <v>125</v>
      </c>
      <c r="B347" s="10" t="s">
        <v>175</v>
      </c>
      <c r="C347" s="10" t="s">
        <v>17</v>
      </c>
      <c r="D347" s="10" t="s">
        <v>0</v>
      </c>
      <c r="E347" s="10" t="s">
        <v>0</v>
      </c>
      <c r="F347" s="10" t="s">
        <v>0</v>
      </c>
      <c r="G347" s="11">
        <f t="shared" ref="G347:K350" si="133">G348</f>
        <v>2035757</v>
      </c>
      <c r="H347" s="3">
        <f t="shared" si="133"/>
        <v>0</v>
      </c>
      <c r="I347" s="3">
        <f t="shared" si="133"/>
        <v>0</v>
      </c>
      <c r="J347" s="3">
        <f t="shared" si="133"/>
        <v>2035757</v>
      </c>
      <c r="K347" s="11">
        <f t="shared" si="133"/>
        <v>1296707</v>
      </c>
      <c r="L347" s="53">
        <f t="shared" si="129"/>
        <v>0.63696551209206209</v>
      </c>
    </row>
    <row r="348" spans="1:14" ht="15.75" x14ac:dyDescent="0.2">
      <c r="A348" s="9" t="s">
        <v>136</v>
      </c>
      <c r="B348" s="10" t="s">
        <v>175</v>
      </c>
      <c r="C348" s="10" t="s">
        <v>17</v>
      </c>
      <c r="D348" s="10" t="s">
        <v>27</v>
      </c>
      <c r="E348" s="10" t="s">
        <v>0</v>
      </c>
      <c r="F348" s="10" t="s">
        <v>0</v>
      </c>
      <c r="G348" s="11">
        <f t="shared" si="133"/>
        <v>2035757</v>
      </c>
      <c r="H348" s="3">
        <f t="shared" si="133"/>
        <v>0</v>
      </c>
      <c r="I348" s="3">
        <f t="shared" si="133"/>
        <v>0</v>
      </c>
      <c r="J348" s="3">
        <f t="shared" si="133"/>
        <v>2035757</v>
      </c>
      <c r="K348" s="11">
        <f t="shared" si="133"/>
        <v>1296707</v>
      </c>
      <c r="L348" s="53">
        <f t="shared" si="129"/>
        <v>0.63696551209206209</v>
      </c>
    </row>
    <row r="349" spans="1:14" ht="78.75" x14ac:dyDescent="0.2">
      <c r="A349" s="12" t="s">
        <v>216</v>
      </c>
      <c r="B349" s="10" t="s">
        <v>175</v>
      </c>
      <c r="C349" s="10" t="s">
        <v>17</v>
      </c>
      <c r="D349" s="10" t="s">
        <v>27</v>
      </c>
      <c r="E349" s="10" t="s">
        <v>217</v>
      </c>
      <c r="F349" s="13" t="s">
        <v>0</v>
      </c>
      <c r="G349" s="11">
        <f t="shared" si="133"/>
        <v>2035757</v>
      </c>
      <c r="H349" s="3">
        <f t="shared" si="133"/>
        <v>0</v>
      </c>
      <c r="I349" s="3">
        <f t="shared" si="133"/>
        <v>0</v>
      </c>
      <c r="J349" s="3">
        <f t="shared" si="133"/>
        <v>2035757</v>
      </c>
      <c r="K349" s="11">
        <f t="shared" si="133"/>
        <v>1296707</v>
      </c>
      <c r="L349" s="53">
        <f t="shared" si="129"/>
        <v>0.63696551209206209</v>
      </c>
    </row>
    <row r="350" spans="1:14" ht="31.5" x14ac:dyDescent="0.2">
      <c r="A350" s="12" t="s">
        <v>129</v>
      </c>
      <c r="B350" s="10" t="s">
        <v>175</v>
      </c>
      <c r="C350" s="10" t="s">
        <v>17</v>
      </c>
      <c r="D350" s="10" t="s">
        <v>27</v>
      </c>
      <c r="E350" s="10" t="s">
        <v>217</v>
      </c>
      <c r="F350" s="10" t="s">
        <v>130</v>
      </c>
      <c r="G350" s="11">
        <f t="shared" si="133"/>
        <v>2035757</v>
      </c>
      <c r="H350" s="3">
        <f t="shared" si="133"/>
        <v>0</v>
      </c>
      <c r="I350" s="3">
        <f t="shared" si="133"/>
        <v>0</v>
      </c>
      <c r="J350" s="3">
        <f t="shared" si="133"/>
        <v>2035757</v>
      </c>
      <c r="K350" s="11">
        <f t="shared" si="133"/>
        <v>1296707</v>
      </c>
      <c r="L350" s="53">
        <f t="shared" si="129"/>
        <v>0.63696551209206209</v>
      </c>
    </row>
    <row r="351" spans="1:14" ht="47.25" x14ac:dyDescent="0.2">
      <c r="A351" s="12" t="s">
        <v>131</v>
      </c>
      <c r="B351" s="10" t="s">
        <v>175</v>
      </c>
      <c r="C351" s="10" t="s">
        <v>17</v>
      </c>
      <c r="D351" s="10" t="s">
        <v>27</v>
      </c>
      <c r="E351" s="10" t="s">
        <v>217</v>
      </c>
      <c r="F351" s="10" t="s">
        <v>132</v>
      </c>
      <c r="G351" s="11">
        <v>2035757</v>
      </c>
      <c r="H351" s="3">
        <v>0</v>
      </c>
      <c r="I351" s="3">
        <v>0</v>
      </c>
      <c r="J351" s="3">
        <v>2035757</v>
      </c>
      <c r="K351" s="11">
        <v>1296707</v>
      </c>
      <c r="L351" s="53">
        <f t="shared" si="129"/>
        <v>0.63696551209206209</v>
      </c>
    </row>
    <row r="352" spans="1:14" ht="47.25" x14ac:dyDescent="0.2">
      <c r="A352" s="5" t="s">
        <v>218</v>
      </c>
      <c r="B352" s="6" t="s">
        <v>219</v>
      </c>
      <c r="C352" s="6" t="s">
        <v>0</v>
      </c>
      <c r="D352" s="6" t="s">
        <v>0</v>
      </c>
      <c r="E352" s="7" t="s">
        <v>0</v>
      </c>
      <c r="F352" s="7" t="s">
        <v>0</v>
      </c>
      <c r="G352" s="8">
        <f>G358+G386+G423+G353</f>
        <v>62430452.530000001</v>
      </c>
      <c r="H352" s="3">
        <f>H358+H386+H423+H353</f>
        <v>1726398.94</v>
      </c>
      <c r="I352" s="3">
        <f>I358+I386+I423+I353</f>
        <v>-161109.48999999987</v>
      </c>
      <c r="J352" s="2">
        <f t="shared" ref="J352:K352" si="134">J358+J386+J423+J353</f>
        <v>62455936.32</v>
      </c>
      <c r="K352" s="8">
        <f t="shared" si="134"/>
        <v>60781095.740000002</v>
      </c>
      <c r="L352" s="53">
        <f t="shared" si="129"/>
        <v>0.97318364468320895</v>
      </c>
    </row>
    <row r="353" spans="1:14" ht="18.75" x14ac:dyDescent="0.2">
      <c r="A353" s="31" t="s">
        <v>78</v>
      </c>
      <c r="B353" s="32" t="s">
        <v>219</v>
      </c>
      <c r="C353" s="32" t="s">
        <v>27</v>
      </c>
      <c r="D353" s="41"/>
      <c r="E353" s="41"/>
      <c r="F353" s="42"/>
      <c r="G353" s="8">
        <f t="shared" ref="G353:K356" si="135">G354</f>
        <v>71993.88</v>
      </c>
      <c r="H353" s="3">
        <f t="shared" si="135"/>
        <v>72000</v>
      </c>
      <c r="I353" s="3">
        <f t="shared" si="135"/>
        <v>-6.12</v>
      </c>
      <c r="J353" s="2">
        <f t="shared" si="135"/>
        <v>71993.88</v>
      </c>
      <c r="K353" s="8">
        <f t="shared" si="135"/>
        <v>71993.88</v>
      </c>
      <c r="L353" s="53">
        <f t="shared" si="129"/>
        <v>1</v>
      </c>
    </row>
    <row r="354" spans="1:14" ht="18.75" x14ac:dyDescent="0.2">
      <c r="A354" s="36" t="s">
        <v>284</v>
      </c>
      <c r="B354" s="37" t="s">
        <v>219</v>
      </c>
      <c r="C354" s="37" t="s">
        <v>27</v>
      </c>
      <c r="D354" s="37" t="s">
        <v>25</v>
      </c>
      <c r="E354" s="41"/>
      <c r="F354" s="42"/>
      <c r="G354" s="8">
        <f t="shared" si="135"/>
        <v>71993.88</v>
      </c>
      <c r="H354" s="3">
        <f t="shared" si="135"/>
        <v>72000</v>
      </c>
      <c r="I354" s="3">
        <f t="shared" si="135"/>
        <v>-6.12</v>
      </c>
      <c r="J354" s="3">
        <f t="shared" si="135"/>
        <v>71993.88</v>
      </c>
      <c r="K354" s="8">
        <f t="shared" si="135"/>
        <v>71993.88</v>
      </c>
      <c r="L354" s="53">
        <f t="shared" si="129"/>
        <v>1</v>
      </c>
    </row>
    <row r="355" spans="1:14" s="14" customFormat="1" ht="63" x14ac:dyDescent="0.2">
      <c r="A355" s="20" t="s">
        <v>285</v>
      </c>
      <c r="B355" s="38" t="s">
        <v>219</v>
      </c>
      <c r="C355" s="38" t="s">
        <v>27</v>
      </c>
      <c r="D355" s="38" t="s">
        <v>25</v>
      </c>
      <c r="E355" s="39" t="s">
        <v>286</v>
      </c>
      <c r="F355" s="44"/>
      <c r="G355" s="3">
        <f t="shared" si="135"/>
        <v>71993.88</v>
      </c>
      <c r="H355" s="3">
        <f t="shared" si="135"/>
        <v>72000</v>
      </c>
      <c r="I355" s="3">
        <f t="shared" si="135"/>
        <v>-6.12</v>
      </c>
      <c r="J355" s="3">
        <f t="shared" si="135"/>
        <v>71993.88</v>
      </c>
      <c r="K355" s="3">
        <f t="shared" si="135"/>
        <v>71993.88</v>
      </c>
      <c r="L355" s="53">
        <f t="shared" si="129"/>
        <v>1</v>
      </c>
      <c r="M355" s="22"/>
      <c r="N355" s="22"/>
    </row>
    <row r="356" spans="1:14" s="14" customFormat="1" ht="63" x14ac:dyDescent="0.2">
      <c r="A356" s="18" t="s">
        <v>54</v>
      </c>
      <c r="B356" s="33" t="s">
        <v>219</v>
      </c>
      <c r="C356" s="33" t="s">
        <v>27</v>
      </c>
      <c r="D356" s="33" t="s">
        <v>25</v>
      </c>
      <c r="E356" s="34" t="s">
        <v>286</v>
      </c>
      <c r="F356" s="35" t="s">
        <v>55</v>
      </c>
      <c r="G356" s="3">
        <f t="shared" si="135"/>
        <v>71993.88</v>
      </c>
      <c r="H356" s="3">
        <f t="shared" si="135"/>
        <v>72000</v>
      </c>
      <c r="I356" s="3">
        <f t="shared" si="135"/>
        <v>-6.12</v>
      </c>
      <c r="J356" s="3">
        <f t="shared" si="135"/>
        <v>71993.88</v>
      </c>
      <c r="K356" s="3">
        <f t="shared" si="135"/>
        <v>71993.88</v>
      </c>
      <c r="L356" s="53">
        <f t="shared" si="129"/>
        <v>1</v>
      </c>
      <c r="M356" s="22"/>
      <c r="N356" s="22"/>
    </row>
    <row r="357" spans="1:14" s="14" customFormat="1" ht="15.75" x14ac:dyDescent="0.25">
      <c r="A357" s="43" t="s">
        <v>56</v>
      </c>
      <c r="B357" s="33" t="s">
        <v>219</v>
      </c>
      <c r="C357" s="33" t="s">
        <v>27</v>
      </c>
      <c r="D357" s="33" t="s">
        <v>25</v>
      </c>
      <c r="E357" s="34" t="s">
        <v>286</v>
      </c>
      <c r="F357" s="35" t="s">
        <v>57</v>
      </c>
      <c r="G357" s="3">
        <v>71993.88</v>
      </c>
      <c r="H357" s="3">
        <v>72000</v>
      </c>
      <c r="I357" s="3">
        <v>-6.12</v>
      </c>
      <c r="J357" s="3">
        <v>71993.88</v>
      </c>
      <c r="K357" s="3">
        <v>71993.88</v>
      </c>
      <c r="L357" s="53">
        <f t="shared" si="129"/>
        <v>1</v>
      </c>
      <c r="M357" s="22"/>
      <c r="N357" s="22"/>
    </row>
    <row r="358" spans="1:14" ht="15.75" x14ac:dyDescent="0.2">
      <c r="A358" s="9" t="s">
        <v>176</v>
      </c>
      <c r="B358" s="10" t="s">
        <v>219</v>
      </c>
      <c r="C358" s="10" t="s">
        <v>177</v>
      </c>
      <c r="D358" s="10" t="s">
        <v>0</v>
      </c>
      <c r="E358" s="10" t="s">
        <v>0</v>
      </c>
      <c r="F358" s="10" t="s">
        <v>0</v>
      </c>
      <c r="G358" s="11">
        <f>G359+G372</f>
        <v>28164010.719999999</v>
      </c>
      <c r="H358" s="3">
        <f>H359+H372</f>
        <v>222835.18</v>
      </c>
      <c r="I358" s="3">
        <f>I359+I372</f>
        <v>-743064.33</v>
      </c>
      <c r="J358" s="3">
        <f t="shared" ref="J358:K358" si="136">J359+J372</f>
        <v>28164010.719999999</v>
      </c>
      <c r="K358" s="11">
        <f t="shared" si="136"/>
        <v>27892425.420000002</v>
      </c>
      <c r="L358" s="53">
        <f t="shared" si="129"/>
        <v>0.99035700906735069</v>
      </c>
    </row>
    <row r="359" spans="1:14" ht="15.75" x14ac:dyDescent="0.2">
      <c r="A359" s="9" t="s">
        <v>220</v>
      </c>
      <c r="B359" s="10" t="s">
        <v>219</v>
      </c>
      <c r="C359" s="10" t="s">
        <v>177</v>
      </c>
      <c r="D359" s="10" t="s">
        <v>63</v>
      </c>
      <c r="E359" s="10" t="s">
        <v>0</v>
      </c>
      <c r="F359" s="10" t="s">
        <v>0</v>
      </c>
      <c r="G359" s="11">
        <f>G360+G363+G366</f>
        <v>27934660.719999999</v>
      </c>
      <c r="H359" s="3">
        <f>H360+H363</f>
        <v>257835.18</v>
      </c>
      <c r="I359" s="3">
        <f>I360+I363</f>
        <v>-743064.33</v>
      </c>
      <c r="J359" s="3">
        <f t="shared" ref="J359:K359" si="137">J360+J363+J366</f>
        <v>27934660.719999999</v>
      </c>
      <c r="K359" s="11">
        <f t="shared" si="137"/>
        <v>27684143.120000001</v>
      </c>
      <c r="L359" s="53">
        <f t="shared" si="129"/>
        <v>0.99103201565571053</v>
      </c>
    </row>
    <row r="360" spans="1:14" ht="31.5" x14ac:dyDescent="0.2">
      <c r="A360" s="12" t="s">
        <v>221</v>
      </c>
      <c r="B360" s="10" t="s">
        <v>219</v>
      </c>
      <c r="C360" s="10" t="s">
        <v>177</v>
      </c>
      <c r="D360" s="10" t="s">
        <v>63</v>
      </c>
      <c r="E360" s="10" t="s">
        <v>222</v>
      </c>
      <c r="F360" s="13" t="s">
        <v>0</v>
      </c>
      <c r="G360" s="11">
        <f t="shared" ref="G360:K361" si="138">G361</f>
        <v>27784660.719999999</v>
      </c>
      <c r="H360" s="3">
        <f t="shared" si="138"/>
        <v>257835.18</v>
      </c>
      <c r="I360" s="3">
        <f t="shared" si="138"/>
        <v>-743064.33</v>
      </c>
      <c r="J360" s="3">
        <f t="shared" si="138"/>
        <v>27784660.719999999</v>
      </c>
      <c r="K360" s="11">
        <f t="shared" si="138"/>
        <v>27534143.120000001</v>
      </c>
      <c r="L360" s="53">
        <f t="shared" si="129"/>
        <v>0.9909836005368361</v>
      </c>
    </row>
    <row r="361" spans="1:14" ht="63" x14ac:dyDescent="0.2">
      <c r="A361" s="12" t="s">
        <v>54</v>
      </c>
      <c r="B361" s="10" t="s">
        <v>219</v>
      </c>
      <c r="C361" s="10" t="s">
        <v>177</v>
      </c>
      <c r="D361" s="10" t="s">
        <v>63</v>
      </c>
      <c r="E361" s="10" t="s">
        <v>222</v>
      </c>
      <c r="F361" s="10" t="s">
        <v>55</v>
      </c>
      <c r="G361" s="11">
        <f t="shared" si="138"/>
        <v>27784660.719999999</v>
      </c>
      <c r="H361" s="3">
        <f t="shared" si="138"/>
        <v>257835.18</v>
      </c>
      <c r="I361" s="3">
        <f t="shared" si="138"/>
        <v>-743064.33</v>
      </c>
      <c r="J361" s="3">
        <f t="shared" si="138"/>
        <v>27784660.719999999</v>
      </c>
      <c r="K361" s="11">
        <f t="shared" si="138"/>
        <v>27534143.120000001</v>
      </c>
      <c r="L361" s="53">
        <f t="shared" si="129"/>
        <v>0.9909836005368361</v>
      </c>
    </row>
    <row r="362" spans="1:14" ht="15.75" x14ac:dyDescent="0.2">
      <c r="A362" s="12" t="s">
        <v>56</v>
      </c>
      <c r="B362" s="10" t="s">
        <v>219</v>
      </c>
      <c r="C362" s="10" t="s">
        <v>177</v>
      </c>
      <c r="D362" s="10" t="s">
        <v>63</v>
      </c>
      <c r="E362" s="10" t="s">
        <v>222</v>
      </c>
      <c r="F362" s="10" t="s">
        <v>57</v>
      </c>
      <c r="G362" s="11">
        <v>27784660.719999999</v>
      </c>
      <c r="H362" s="3">
        <v>257835.18</v>
      </c>
      <c r="I362" s="3">
        <v>-743064.33</v>
      </c>
      <c r="J362" s="3">
        <v>27784660.719999999</v>
      </c>
      <c r="K362" s="11">
        <v>27534143.120000001</v>
      </c>
      <c r="L362" s="53">
        <f t="shared" si="129"/>
        <v>0.9909836005368361</v>
      </c>
    </row>
    <row r="363" spans="1:14" ht="47.25" hidden="1" x14ac:dyDescent="0.2">
      <c r="A363" s="12" t="s">
        <v>192</v>
      </c>
      <c r="B363" s="10" t="s">
        <v>219</v>
      </c>
      <c r="C363" s="10" t="s">
        <v>177</v>
      </c>
      <c r="D363" s="10" t="s">
        <v>63</v>
      </c>
      <c r="E363" s="10" t="s">
        <v>223</v>
      </c>
      <c r="F363" s="13" t="s">
        <v>0</v>
      </c>
      <c r="G363" s="11">
        <f t="shared" ref="G363:K364" si="139">G364</f>
        <v>0</v>
      </c>
      <c r="H363" s="3">
        <f t="shared" si="139"/>
        <v>0</v>
      </c>
      <c r="I363" s="3">
        <f t="shared" si="139"/>
        <v>0</v>
      </c>
      <c r="J363" s="3">
        <f t="shared" si="139"/>
        <v>0</v>
      </c>
      <c r="K363" s="11">
        <f t="shared" si="139"/>
        <v>0</v>
      </c>
      <c r="L363" s="53" t="e">
        <f t="shared" si="129"/>
        <v>#DIV/0!</v>
      </c>
    </row>
    <row r="364" spans="1:14" ht="63" hidden="1" x14ac:dyDescent="0.2">
      <c r="A364" s="12" t="s">
        <v>54</v>
      </c>
      <c r="B364" s="10" t="s">
        <v>219</v>
      </c>
      <c r="C364" s="10" t="s">
        <v>177</v>
      </c>
      <c r="D364" s="10" t="s">
        <v>63</v>
      </c>
      <c r="E364" s="10" t="s">
        <v>223</v>
      </c>
      <c r="F364" s="10" t="s">
        <v>55</v>
      </c>
      <c r="G364" s="11">
        <f t="shared" si="139"/>
        <v>0</v>
      </c>
      <c r="H364" s="3">
        <f t="shared" si="139"/>
        <v>0</v>
      </c>
      <c r="I364" s="3">
        <f t="shared" si="139"/>
        <v>0</v>
      </c>
      <c r="J364" s="3">
        <f t="shared" si="139"/>
        <v>0</v>
      </c>
      <c r="K364" s="11">
        <f t="shared" si="139"/>
        <v>0</v>
      </c>
      <c r="L364" s="53" t="e">
        <f t="shared" si="129"/>
        <v>#DIV/0!</v>
      </c>
    </row>
    <row r="365" spans="1:14" ht="15.75" hidden="1" x14ac:dyDescent="0.2">
      <c r="A365" s="12" t="s">
        <v>56</v>
      </c>
      <c r="B365" s="10" t="s">
        <v>219</v>
      </c>
      <c r="C365" s="10" t="s">
        <v>177</v>
      </c>
      <c r="D365" s="10" t="s">
        <v>63</v>
      </c>
      <c r="E365" s="10" t="s">
        <v>223</v>
      </c>
      <c r="F365" s="10" t="s">
        <v>57</v>
      </c>
      <c r="G365" s="11">
        <v>0</v>
      </c>
      <c r="H365" s="3">
        <v>0</v>
      </c>
      <c r="I365" s="3">
        <v>0</v>
      </c>
      <c r="J365" s="3">
        <v>0</v>
      </c>
      <c r="K365" s="11">
        <v>0</v>
      </c>
      <c r="L365" s="53" t="e">
        <f t="shared" si="129"/>
        <v>#DIV/0!</v>
      </c>
    </row>
    <row r="366" spans="1:14" s="54" customFormat="1" ht="47.25" x14ac:dyDescent="0.2">
      <c r="A366" s="17" t="s">
        <v>322</v>
      </c>
      <c r="B366" s="16" t="s">
        <v>219</v>
      </c>
      <c r="C366" s="16" t="s">
        <v>177</v>
      </c>
      <c r="D366" s="16" t="s">
        <v>63</v>
      </c>
      <c r="E366" s="16" t="s">
        <v>323</v>
      </c>
      <c r="F366" s="10"/>
      <c r="G366" s="11">
        <f>G367</f>
        <v>150000</v>
      </c>
      <c r="H366" s="3"/>
      <c r="I366" s="3"/>
      <c r="J366" s="3">
        <f t="shared" ref="J366:K367" si="140">J367</f>
        <v>150000</v>
      </c>
      <c r="K366" s="11">
        <f t="shared" si="140"/>
        <v>150000</v>
      </c>
      <c r="L366" s="53">
        <f t="shared" si="129"/>
        <v>1</v>
      </c>
      <c r="M366" s="4"/>
      <c r="N366" s="4"/>
    </row>
    <row r="367" spans="1:14" s="54" customFormat="1" ht="63" x14ac:dyDescent="0.2">
      <c r="A367" s="18" t="s">
        <v>54</v>
      </c>
      <c r="B367" s="16" t="s">
        <v>219</v>
      </c>
      <c r="C367" s="16" t="s">
        <v>177</v>
      </c>
      <c r="D367" s="16" t="s">
        <v>63</v>
      </c>
      <c r="E367" s="16" t="s">
        <v>323</v>
      </c>
      <c r="F367" s="10">
        <v>600</v>
      </c>
      <c r="G367" s="11">
        <f>G368</f>
        <v>150000</v>
      </c>
      <c r="H367" s="3"/>
      <c r="I367" s="3"/>
      <c r="J367" s="3">
        <f t="shared" si="140"/>
        <v>150000</v>
      </c>
      <c r="K367" s="11">
        <f t="shared" si="140"/>
        <v>150000</v>
      </c>
      <c r="L367" s="53">
        <f t="shared" si="129"/>
        <v>1</v>
      </c>
      <c r="M367" s="4"/>
      <c r="N367" s="4"/>
    </row>
    <row r="368" spans="1:14" s="54" customFormat="1" ht="15.75" x14ac:dyDescent="0.2">
      <c r="A368" s="12" t="s">
        <v>56</v>
      </c>
      <c r="B368" s="16" t="s">
        <v>219</v>
      </c>
      <c r="C368" s="16" t="s">
        <v>177</v>
      </c>
      <c r="D368" s="16" t="s">
        <v>63</v>
      </c>
      <c r="E368" s="16" t="s">
        <v>323</v>
      </c>
      <c r="F368" s="10">
        <v>610</v>
      </c>
      <c r="G368" s="11">
        <v>150000</v>
      </c>
      <c r="H368" s="3"/>
      <c r="I368" s="3"/>
      <c r="J368" s="3">
        <v>150000</v>
      </c>
      <c r="K368" s="11">
        <v>150000</v>
      </c>
      <c r="L368" s="53">
        <f t="shared" si="129"/>
        <v>1</v>
      </c>
      <c r="M368" s="4"/>
      <c r="N368" s="4"/>
    </row>
    <row r="369" spans="1:12" ht="31.5" hidden="1" x14ac:dyDescent="0.2">
      <c r="A369" s="17" t="s">
        <v>305</v>
      </c>
      <c r="B369" s="10" t="s">
        <v>219</v>
      </c>
      <c r="C369" s="10" t="s">
        <v>177</v>
      </c>
      <c r="D369" s="10" t="s">
        <v>63</v>
      </c>
      <c r="E369" s="1" t="s">
        <v>306</v>
      </c>
      <c r="F369" s="13" t="s">
        <v>0</v>
      </c>
      <c r="G369" s="11"/>
      <c r="H369" s="3"/>
      <c r="I369" s="3"/>
      <c r="J369" s="3"/>
      <c r="K369" s="11"/>
      <c r="L369" s="53" t="e">
        <f t="shared" si="129"/>
        <v>#DIV/0!</v>
      </c>
    </row>
    <row r="370" spans="1:12" ht="63" hidden="1" x14ac:dyDescent="0.2">
      <c r="A370" s="12" t="s">
        <v>54</v>
      </c>
      <c r="B370" s="10" t="s">
        <v>219</v>
      </c>
      <c r="C370" s="10" t="s">
        <v>177</v>
      </c>
      <c r="D370" s="10" t="s">
        <v>63</v>
      </c>
      <c r="E370" s="1" t="s">
        <v>306</v>
      </c>
      <c r="F370" s="10" t="s">
        <v>55</v>
      </c>
      <c r="G370" s="11"/>
      <c r="H370" s="3"/>
      <c r="I370" s="3"/>
      <c r="J370" s="3"/>
      <c r="K370" s="11"/>
      <c r="L370" s="53" t="e">
        <f t="shared" si="129"/>
        <v>#DIV/0!</v>
      </c>
    </row>
    <row r="371" spans="1:12" ht="15.75" hidden="1" x14ac:dyDescent="0.2">
      <c r="A371" s="12" t="s">
        <v>56</v>
      </c>
      <c r="B371" s="10" t="s">
        <v>219</v>
      </c>
      <c r="C371" s="10" t="s">
        <v>177</v>
      </c>
      <c r="D371" s="10" t="s">
        <v>63</v>
      </c>
      <c r="E371" s="1" t="s">
        <v>306</v>
      </c>
      <c r="F371" s="10" t="s">
        <v>57</v>
      </c>
      <c r="G371" s="11"/>
      <c r="H371" s="3"/>
      <c r="I371" s="3"/>
      <c r="J371" s="3"/>
      <c r="K371" s="11"/>
      <c r="L371" s="53" t="e">
        <f t="shared" si="129"/>
        <v>#DIV/0!</v>
      </c>
    </row>
    <row r="372" spans="1:12" ht="15.75" x14ac:dyDescent="0.2">
      <c r="A372" s="9" t="s">
        <v>196</v>
      </c>
      <c r="B372" s="10" t="s">
        <v>219</v>
      </c>
      <c r="C372" s="10" t="s">
        <v>177</v>
      </c>
      <c r="D372" s="10" t="s">
        <v>177</v>
      </c>
      <c r="E372" s="10" t="s">
        <v>0</v>
      </c>
      <c r="F372" s="10" t="s">
        <v>0</v>
      </c>
      <c r="G372" s="11">
        <f>G373+G376+G381</f>
        <v>229350</v>
      </c>
      <c r="H372" s="3">
        <f>H373+H376+H381</f>
        <v>-35000</v>
      </c>
      <c r="I372" s="3">
        <f>I373+I376+I381</f>
        <v>0</v>
      </c>
      <c r="J372" s="3">
        <f t="shared" ref="J372:K372" si="141">J373+J376+J381</f>
        <v>229350</v>
      </c>
      <c r="K372" s="11">
        <f t="shared" si="141"/>
        <v>208282.3</v>
      </c>
      <c r="L372" s="53">
        <f t="shared" si="129"/>
        <v>0.90814170481796375</v>
      </c>
    </row>
    <row r="373" spans="1:12" ht="47.25" x14ac:dyDescent="0.2">
      <c r="A373" s="12" t="s">
        <v>199</v>
      </c>
      <c r="B373" s="10" t="s">
        <v>219</v>
      </c>
      <c r="C373" s="10" t="s">
        <v>177</v>
      </c>
      <c r="D373" s="10" t="s">
        <v>177</v>
      </c>
      <c r="E373" s="10" t="s">
        <v>200</v>
      </c>
      <c r="F373" s="13" t="s">
        <v>0</v>
      </c>
      <c r="G373" s="11">
        <f t="shared" ref="G373:K374" si="142">G374</f>
        <v>31000</v>
      </c>
      <c r="H373" s="3">
        <f t="shared" si="142"/>
        <v>0</v>
      </c>
      <c r="I373" s="3">
        <f t="shared" si="142"/>
        <v>0</v>
      </c>
      <c r="J373" s="3">
        <f t="shared" si="142"/>
        <v>31000</v>
      </c>
      <c r="K373" s="11">
        <f t="shared" si="142"/>
        <v>10000</v>
      </c>
      <c r="L373" s="53">
        <f t="shared" si="129"/>
        <v>0.32258064516129031</v>
      </c>
    </row>
    <row r="374" spans="1:12" ht="47.25" x14ac:dyDescent="0.2">
      <c r="A374" s="12" t="s">
        <v>36</v>
      </c>
      <c r="B374" s="10" t="s">
        <v>219</v>
      </c>
      <c r="C374" s="10" t="s">
        <v>177</v>
      </c>
      <c r="D374" s="10" t="s">
        <v>177</v>
      </c>
      <c r="E374" s="10" t="s">
        <v>200</v>
      </c>
      <c r="F374" s="10" t="s">
        <v>37</v>
      </c>
      <c r="G374" s="11">
        <f t="shared" si="142"/>
        <v>31000</v>
      </c>
      <c r="H374" s="3">
        <f t="shared" si="142"/>
        <v>0</v>
      </c>
      <c r="I374" s="3">
        <f t="shared" si="142"/>
        <v>0</v>
      </c>
      <c r="J374" s="3">
        <f t="shared" si="142"/>
        <v>31000</v>
      </c>
      <c r="K374" s="11">
        <f t="shared" si="142"/>
        <v>10000</v>
      </c>
      <c r="L374" s="53">
        <f t="shared" si="129"/>
        <v>0.32258064516129031</v>
      </c>
    </row>
    <row r="375" spans="1:12" ht="47.25" x14ac:dyDescent="0.2">
      <c r="A375" s="12" t="s">
        <v>38</v>
      </c>
      <c r="B375" s="10" t="s">
        <v>219</v>
      </c>
      <c r="C375" s="10" t="s">
        <v>177</v>
      </c>
      <c r="D375" s="10" t="s">
        <v>177</v>
      </c>
      <c r="E375" s="10" t="s">
        <v>200</v>
      </c>
      <c r="F375" s="10" t="s">
        <v>39</v>
      </c>
      <c r="G375" s="11">
        <v>31000</v>
      </c>
      <c r="H375" s="3">
        <v>0</v>
      </c>
      <c r="I375" s="3">
        <v>0</v>
      </c>
      <c r="J375" s="3">
        <v>31000</v>
      </c>
      <c r="K375" s="11">
        <v>10000</v>
      </c>
      <c r="L375" s="53">
        <f t="shared" si="129"/>
        <v>0.32258064516129031</v>
      </c>
    </row>
    <row r="376" spans="1:12" ht="47.25" x14ac:dyDescent="0.2">
      <c r="A376" s="12" t="s">
        <v>224</v>
      </c>
      <c r="B376" s="10" t="s">
        <v>219</v>
      </c>
      <c r="C376" s="10" t="s">
        <v>177</v>
      </c>
      <c r="D376" s="10" t="s">
        <v>177</v>
      </c>
      <c r="E376" s="10" t="s">
        <v>225</v>
      </c>
      <c r="F376" s="13" t="s">
        <v>0</v>
      </c>
      <c r="G376" s="11">
        <f>G377+G379</f>
        <v>15000</v>
      </c>
      <c r="H376" s="3">
        <f>H377+H379</f>
        <v>-35000</v>
      </c>
      <c r="I376" s="3">
        <f>I377+I379</f>
        <v>0</v>
      </c>
      <c r="J376" s="3">
        <f t="shared" ref="J376:K376" si="143">J377+J379</f>
        <v>15000</v>
      </c>
      <c r="K376" s="11">
        <f t="shared" si="143"/>
        <v>15000</v>
      </c>
      <c r="L376" s="53">
        <f t="shared" si="129"/>
        <v>1</v>
      </c>
    </row>
    <row r="377" spans="1:12" ht="47.25" x14ac:dyDescent="0.2">
      <c r="A377" s="12" t="s">
        <v>36</v>
      </c>
      <c r="B377" s="10" t="s">
        <v>219</v>
      </c>
      <c r="C377" s="10" t="s">
        <v>177</v>
      </c>
      <c r="D377" s="10" t="s">
        <v>177</v>
      </c>
      <c r="E377" s="10" t="s">
        <v>225</v>
      </c>
      <c r="F377" s="10" t="s">
        <v>37</v>
      </c>
      <c r="G377" s="11">
        <f>G378</f>
        <v>15000</v>
      </c>
      <c r="H377" s="3">
        <f>H378</f>
        <v>0</v>
      </c>
      <c r="I377" s="3">
        <f>I378</f>
        <v>0</v>
      </c>
      <c r="J377" s="3">
        <f t="shared" ref="J377:K377" si="144">J378</f>
        <v>15000</v>
      </c>
      <c r="K377" s="11">
        <f t="shared" si="144"/>
        <v>15000</v>
      </c>
      <c r="L377" s="53">
        <f t="shared" si="129"/>
        <v>1</v>
      </c>
    </row>
    <row r="378" spans="1:12" ht="47.25" x14ac:dyDescent="0.2">
      <c r="A378" s="12" t="s">
        <v>38</v>
      </c>
      <c r="B378" s="10" t="s">
        <v>219</v>
      </c>
      <c r="C378" s="10" t="s">
        <v>177</v>
      </c>
      <c r="D378" s="10" t="s">
        <v>177</v>
      </c>
      <c r="E378" s="10" t="s">
        <v>225</v>
      </c>
      <c r="F378" s="10" t="s">
        <v>39</v>
      </c>
      <c r="G378" s="11">
        <v>15000</v>
      </c>
      <c r="H378" s="3">
        <v>0</v>
      </c>
      <c r="I378" s="3">
        <v>0</v>
      </c>
      <c r="J378" s="3">
        <v>15000</v>
      </c>
      <c r="K378" s="11">
        <v>15000</v>
      </c>
      <c r="L378" s="53">
        <f t="shared" si="129"/>
        <v>1</v>
      </c>
    </row>
    <row r="379" spans="1:12" ht="31.5" hidden="1" x14ac:dyDescent="0.2">
      <c r="A379" s="12" t="s">
        <v>129</v>
      </c>
      <c r="B379" s="10" t="s">
        <v>219</v>
      </c>
      <c r="C379" s="10" t="s">
        <v>177</v>
      </c>
      <c r="D379" s="10" t="s">
        <v>177</v>
      </c>
      <c r="E379" s="10" t="s">
        <v>225</v>
      </c>
      <c r="F379" s="10" t="s">
        <v>130</v>
      </c>
      <c r="G379" s="11">
        <f>G380</f>
        <v>0</v>
      </c>
      <c r="H379" s="3">
        <f>H380</f>
        <v>-35000</v>
      </c>
      <c r="I379" s="3">
        <f>I380</f>
        <v>0</v>
      </c>
      <c r="J379" s="3">
        <f t="shared" ref="J379:K379" si="145">J380</f>
        <v>0</v>
      </c>
      <c r="K379" s="11">
        <f t="shared" si="145"/>
        <v>0</v>
      </c>
      <c r="L379" s="53" t="e">
        <f t="shared" si="129"/>
        <v>#DIV/0!</v>
      </c>
    </row>
    <row r="380" spans="1:12" ht="15.75" hidden="1" x14ac:dyDescent="0.2">
      <c r="A380" s="12" t="s">
        <v>226</v>
      </c>
      <c r="B380" s="10" t="s">
        <v>219</v>
      </c>
      <c r="C380" s="10" t="s">
        <v>177</v>
      </c>
      <c r="D380" s="10" t="s">
        <v>177</v>
      </c>
      <c r="E380" s="10" t="s">
        <v>225</v>
      </c>
      <c r="F380" s="10" t="s">
        <v>227</v>
      </c>
      <c r="G380" s="11"/>
      <c r="H380" s="3">
        <v>-35000</v>
      </c>
      <c r="I380" s="3"/>
      <c r="J380" s="3"/>
      <c r="K380" s="11"/>
      <c r="L380" s="53" t="e">
        <f t="shared" si="129"/>
        <v>#DIV/0!</v>
      </c>
    </row>
    <row r="381" spans="1:12" ht="31.5" x14ac:dyDescent="0.2">
      <c r="A381" s="12" t="s">
        <v>201</v>
      </c>
      <c r="B381" s="10" t="s">
        <v>219</v>
      </c>
      <c r="C381" s="10" t="s">
        <v>177</v>
      </c>
      <c r="D381" s="10" t="s">
        <v>177</v>
      </c>
      <c r="E381" s="10" t="s">
        <v>202</v>
      </c>
      <c r="F381" s="13" t="s">
        <v>0</v>
      </c>
      <c r="G381" s="11">
        <f>G382+G384</f>
        <v>183350</v>
      </c>
      <c r="H381" s="3">
        <f>H382+H384</f>
        <v>0</v>
      </c>
      <c r="I381" s="3">
        <f>I382+I384</f>
        <v>0</v>
      </c>
      <c r="J381" s="3">
        <f t="shared" ref="J381:K381" si="146">J382+J384</f>
        <v>183350</v>
      </c>
      <c r="K381" s="11">
        <f t="shared" si="146"/>
        <v>183282.3</v>
      </c>
      <c r="L381" s="53">
        <f t="shared" si="129"/>
        <v>0.99963076083992353</v>
      </c>
    </row>
    <row r="382" spans="1:12" ht="47.25" x14ac:dyDescent="0.2">
      <c r="A382" s="12" t="s">
        <v>36</v>
      </c>
      <c r="B382" s="10" t="s">
        <v>219</v>
      </c>
      <c r="C382" s="10" t="s">
        <v>177</v>
      </c>
      <c r="D382" s="10" t="s">
        <v>177</v>
      </c>
      <c r="E382" s="10" t="s">
        <v>202</v>
      </c>
      <c r="F382" s="10" t="s">
        <v>37</v>
      </c>
      <c r="G382" s="11">
        <f>G383</f>
        <v>183350</v>
      </c>
      <c r="H382" s="3">
        <f>H383</f>
        <v>0</v>
      </c>
      <c r="I382" s="3">
        <f>I383</f>
        <v>0</v>
      </c>
      <c r="J382" s="3">
        <f t="shared" ref="J382:K382" si="147">J383</f>
        <v>183350</v>
      </c>
      <c r="K382" s="11">
        <f t="shared" si="147"/>
        <v>183282.3</v>
      </c>
      <c r="L382" s="53">
        <f t="shared" si="129"/>
        <v>0.99963076083992353</v>
      </c>
    </row>
    <row r="383" spans="1:12" ht="47.25" x14ac:dyDescent="0.2">
      <c r="A383" s="12" t="s">
        <v>38</v>
      </c>
      <c r="B383" s="10" t="s">
        <v>219</v>
      </c>
      <c r="C383" s="10" t="s">
        <v>177</v>
      </c>
      <c r="D383" s="10" t="s">
        <v>177</v>
      </c>
      <c r="E383" s="10" t="s">
        <v>202</v>
      </c>
      <c r="F383" s="10" t="s">
        <v>39</v>
      </c>
      <c r="G383" s="11">
        <v>183350</v>
      </c>
      <c r="H383" s="3">
        <v>0</v>
      </c>
      <c r="I383" s="3">
        <v>0</v>
      </c>
      <c r="J383" s="3">
        <v>183350</v>
      </c>
      <c r="K383" s="11">
        <v>183282.3</v>
      </c>
      <c r="L383" s="53">
        <f t="shared" si="129"/>
        <v>0.99963076083992353</v>
      </c>
    </row>
    <row r="384" spans="1:12" ht="31.5" hidden="1" x14ac:dyDescent="0.2">
      <c r="A384" s="12" t="s">
        <v>129</v>
      </c>
      <c r="B384" s="10" t="s">
        <v>219</v>
      </c>
      <c r="C384" s="10" t="s">
        <v>177</v>
      </c>
      <c r="D384" s="10" t="s">
        <v>177</v>
      </c>
      <c r="E384" s="10" t="s">
        <v>202</v>
      </c>
      <c r="F384" s="10" t="s">
        <v>130</v>
      </c>
      <c r="G384" s="11">
        <f>G385</f>
        <v>0</v>
      </c>
      <c r="H384" s="3">
        <f>H385</f>
        <v>0</v>
      </c>
      <c r="I384" s="3">
        <f>I385</f>
        <v>0</v>
      </c>
      <c r="J384" s="3">
        <f t="shared" ref="J384:K384" si="148">J385</f>
        <v>0</v>
      </c>
      <c r="K384" s="11">
        <f t="shared" si="148"/>
        <v>0</v>
      </c>
      <c r="L384" s="53" t="e">
        <f t="shared" si="129"/>
        <v>#DIV/0!</v>
      </c>
    </row>
    <row r="385" spans="1:12" ht="16.5" hidden="1" customHeight="1" x14ac:dyDescent="0.2">
      <c r="A385" s="12" t="s">
        <v>226</v>
      </c>
      <c r="B385" s="10" t="s">
        <v>219</v>
      </c>
      <c r="C385" s="10" t="s">
        <v>177</v>
      </c>
      <c r="D385" s="10" t="s">
        <v>177</v>
      </c>
      <c r="E385" s="10" t="s">
        <v>202</v>
      </c>
      <c r="F385" s="10" t="s">
        <v>227</v>
      </c>
      <c r="G385" s="11"/>
      <c r="H385" s="3">
        <v>0</v>
      </c>
      <c r="I385" s="3">
        <v>0</v>
      </c>
      <c r="J385" s="3"/>
      <c r="K385" s="11"/>
      <c r="L385" s="53" t="e">
        <f t="shared" si="129"/>
        <v>#DIV/0!</v>
      </c>
    </row>
    <row r="386" spans="1:12" ht="15.75" x14ac:dyDescent="0.2">
      <c r="A386" s="9" t="s">
        <v>228</v>
      </c>
      <c r="B386" s="10" t="s">
        <v>219</v>
      </c>
      <c r="C386" s="10" t="s">
        <v>229</v>
      </c>
      <c r="D386" s="10" t="s">
        <v>0</v>
      </c>
      <c r="E386" s="10" t="s">
        <v>0</v>
      </c>
      <c r="F386" s="10" t="s">
        <v>0</v>
      </c>
      <c r="G386" s="11">
        <f>G387+G409</f>
        <v>30224203.93</v>
      </c>
      <c r="H386" s="3">
        <f>H387+H409</f>
        <v>1081563.76</v>
      </c>
      <c r="I386" s="3">
        <f>I387+I409</f>
        <v>581960.96000000008</v>
      </c>
      <c r="J386" s="3">
        <f t="shared" ref="J386:K386" si="149">J387+J409</f>
        <v>30249687.719999999</v>
      </c>
      <c r="K386" s="11">
        <f t="shared" si="149"/>
        <v>29916109.199999996</v>
      </c>
      <c r="L386" s="53">
        <f t="shared" si="129"/>
        <v>0.98897249706880597</v>
      </c>
    </row>
    <row r="387" spans="1:12" ht="15.75" x14ac:dyDescent="0.2">
      <c r="A387" s="9" t="s">
        <v>230</v>
      </c>
      <c r="B387" s="10" t="s">
        <v>219</v>
      </c>
      <c r="C387" s="10" t="s">
        <v>229</v>
      </c>
      <c r="D387" s="10" t="s">
        <v>25</v>
      </c>
      <c r="E387" s="10" t="s">
        <v>0</v>
      </c>
      <c r="F387" s="10" t="s">
        <v>0</v>
      </c>
      <c r="G387" s="11">
        <f>G388+G391+G394+G397+G400+G406+G403</f>
        <v>19969341.27</v>
      </c>
      <c r="H387" s="3">
        <f>H388+H391+H394+H397+H400+H406+H403</f>
        <v>978288.15999999992</v>
      </c>
      <c r="I387" s="3">
        <f>I388+I391+I394+I397+I400+I406+I403</f>
        <v>-42065.1</v>
      </c>
      <c r="J387" s="3">
        <f t="shared" ref="J387:K387" si="150">J388+J391+J394+J397+J400+J406+J403</f>
        <v>19969341.27</v>
      </c>
      <c r="K387" s="11">
        <f t="shared" si="150"/>
        <v>19720283.249999996</v>
      </c>
      <c r="L387" s="53">
        <f t="shared" si="129"/>
        <v>0.98752798018559762</v>
      </c>
    </row>
    <row r="388" spans="1:12" ht="15.75" x14ac:dyDescent="0.2">
      <c r="A388" s="12" t="s">
        <v>231</v>
      </c>
      <c r="B388" s="10" t="s">
        <v>219</v>
      </c>
      <c r="C388" s="10" t="s">
        <v>229</v>
      </c>
      <c r="D388" s="10" t="s">
        <v>25</v>
      </c>
      <c r="E388" s="10" t="s">
        <v>232</v>
      </c>
      <c r="F388" s="13" t="s">
        <v>0</v>
      </c>
      <c r="G388" s="11">
        <f t="shared" ref="G388:K389" si="151">G389</f>
        <v>6014718.1500000004</v>
      </c>
      <c r="H388" s="3">
        <f t="shared" si="151"/>
        <v>505702.47</v>
      </c>
      <c r="I388" s="3">
        <f t="shared" si="151"/>
        <v>105681</v>
      </c>
      <c r="J388" s="3">
        <f t="shared" si="151"/>
        <v>6014718.1500000004</v>
      </c>
      <c r="K388" s="11">
        <f t="shared" si="151"/>
        <v>5953064.8300000001</v>
      </c>
      <c r="L388" s="53">
        <f t="shared" si="129"/>
        <v>0.98974959117577266</v>
      </c>
    </row>
    <row r="389" spans="1:12" ht="63" x14ac:dyDescent="0.2">
      <c r="A389" s="12" t="s">
        <v>54</v>
      </c>
      <c r="B389" s="10" t="s">
        <v>219</v>
      </c>
      <c r="C389" s="10" t="s">
        <v>229</v>
      </c>
      <c r="D389" s="10" t="s">
        <v>25</v>
      </c>
      <c r="E389" s="10" t="s">
        <v>232</v>
      </c>
      <c r="F389" s="10" t="s">
        <v>55</v>
      </c>
      <c r="G389" s="11">
        <f t="shared" si="151"/>
        <v>6014718.1500000004</v>
      </c>
      <c r="H389" s="3">
        <f t="shared" si="151"/>
        <v>505702.47</v>
      </c>
      <c r="I389" s="3">
        <f t="shared" si="151"/>
        <v>105681</v>
      </c>
      <c r="J389" s="3">
        <f t="shared" si="151"/>
        <v>6014718.1500000004</v>
      </c>
      <c r="K389" s="11">
        <f t="shared" si="151"/>
        <v>5953064.8300000001</v>
      </c>
      <c r="L389" s="53">
        <f t="shared" si="129"/>
        <v>0.98974959117577266</v>
      </c>
    </row>
    <row r="390" spans="1:12" ht="15.75" x14ac:dyDescent="0.2">
      <c r="A390" s="12" t="s">
        <v>56</v>
      </c>
      <c r="B390" s="10" t="s">
        <v>219</v>
      </c>
      <c r="C390" s="10" t="s">
        <v>229</v>
      </c>
      <c r="D390" s="10" t="s">
        <v>25</v>
      </c>
      <c r="E390" s="10" t="s">
        <v>232</v>
      </c>
      <c r="F390" s="10" t="s">
        <v>57</v>
      </c>
      <c r="G390" s="11">
        <v>6014718.1500000004</v>
      </c>
      <c r="H390" s="3">
        <f>555702.47-50000</f>
        <v>505702.47</v>
      </c>
      <c r="I390" s="3">
        <v>105681</v>
      </c>
      <c r="J390" s="3">
        <v>6014718.1500000004</v>
      </c>
      <c r="K390" s="11">
        <v>5953064.8300000001</v>
      </c>
      <c r="L390" s="53">
        <f t="shared" si="129"/>
        <v>0.98974959117577266</v>
      </c>
    </row>
    <row r="391" spans="1:12" ht="31.5" x14ac:dyDescent="0.2">
      <c r="A391" s="12" t="s">
        <v>233</v>
      </c>
      <c r="B391" s="10" t="s">
        <v>219</v>
      </c>
      <c r="C391" s="10" t="s">
        <v>229</v>
      </c>
      <c r="D391" s="10" t="s">
        <v>25</v>
      </c>
      <c r="E391" s="10" t="s">
        <v>234</v>
      </c>
      <c r="F391" s="13" t="s">
        <v>0</v>
      </c>
      <c r="G391" s="11">
        <f t="shared" ref="G391:K392" si="152">G392</f>
        <v>12026052.710000001</v>
      </c>
      <c r="H391" s="3">
        <f t="shared" si="152"/>
        <v>82774.460000000006</v>
      </c>
      <c r="I391" s="3">
        <f t="shared" si="152"/>
        <v>-102496.28</v>
      </c>
      <c r="J391" s="3">
        <f t="shared" si="152"/>
        <v>12026052.710000001</v>
      </c>
      <c r="K391" s="11">
        <f t="shared" si="152"/>
        <v>11868017.539999999</v>
      </c>
      <c r="L391" s="53">
        <f t="shared" si="129"/>
        <v>0.98685893253497958</v>
      </c>
    </row>
    <row r="392" spans="1:12" ht="63" x14ac:dyDescent="0.2">
      <c r="A392" s="12" t="s">
        <v>54</v>
      </c>
      <c r="B392" s="10" t="s">
        <v>219</v>
      </c>
      <c r="C392" s="10" t="s">
        <v>229</v>
      </c>
      <c r="D392" s="10" t="s">
        <v>25</v>
      </c>
      <c r="E392" s="10" t="s">
        <v>234</v>
      </c>
      <c r="F392" s="10" t="s">
        <v>55</v>
      </c>
      <c r="G392" s="11">
        <f t="shared" si="152"/>
        <v>12026052.710000001</v>
      </c>
      <c r="H392" s="3">
        <f t="shared" si="152"/>
        <v>82774.460000000006</v>
      </c>
      <c r="I392" s="3">
        <f t="shared" si="152"/>
        <v>-102496.28</v>
      </c>
      <c r="J392" s="3">
        <f t="shared" si="152"/>
        <v>12026052.710000001</v>
      </c>
      <c r="K392" s="11">
        <f t="shared" si="152"/>
        <v>11868017.539999999</v>
      </c>
      <c r="L392" s="53">
        <f t="shared" si="129"/>
        <v>0.98685893253497958</v>
      </c>
    </row>
    <row r="393" spans="1:12" ht="15.75" x14ac:dyDescent="0.2">
      <c r="A393" s="12" t="s">
        <v>56</v>
      </c>
      <c r="B393" s="10" t="s">
        <v>219</v>
      </c>
      <c r="C393" s="10" t="s">
        <v>229</v>
      </c>
      <c r="D393" s="10" t="s">
        <v>25</v>
      </c>
      <c r="E393" s="10" t="s">
        <v>234</v>
      </c>
      <c r="F393" s="10" t="s">
        <v>57</v>
      </c>
      <c r="G393" s="11">
        <v>12026052.710000001</v>
      </c>
      <c r="H393" s="3">
        <v>82774.460000000006</v>
      </c>
      <c r="I393" s="3">
        <f>-0.18-102496.1</f>
        <v>-102496.28</v>
      </c>
      <c r="J393" s="3">
        <v>12026052.710000001</v>
      </c>
      <c r="K393" s="11">
        <v>11868017.539999999</v>
      </c>
      <c r="L393" s="53">
        <f t="shared" si="129"/>
        <v>0.98685893253497958</v>
      </c>
    </row>
    <row r="394" spans="1:12" ht="15.75" hidden="1" x14ac:dyDescent="0.2">
      <c r="A394" s="12" t="s">
        <v>235</v>
      </c>
      <c r="B394" s="10" t="s">
        <v>219</v>
      </c>
      <c r="C394" s="10" t="s">
        <v>229</v>
      </c>
      <c r="D394" s="10" t="s">
        <v>25</v>
      </c>
      <c r="E394" s="10" t="s">
        <v>236</v>
      </c>
      <c r="F394" s="13" t="s">
        <v>0</v>
      </c>
      <c r="G394" s="11">
        <f t="shared" ref="G394:K395" si="153">G395</f>
        <v>0</v>
      </c>
      <c r="H394" s="3">
        <f t="shared" si="153"/>
        <v>0</v>
      </c>
      <c r="I394" s="3">
        <f t="shared" si="153"/>
        <v>-45250</v>
      </c>
      <c r="J394" s="3">
        <f t="shared" si="153"/>
        <v>0</v>
      </c>
      <c r="K394" s="11">
        <f t="shared" si="153"/>
        <v>0</v>
      </c>
      <c r="L394" s="53" t="e">
        <f t="shared" si="129"/>
        <v>#DIV/0!</v>
      </c>
    </row>
    <row r="395" spans="1:12" ht="63" hidden="1" x14ac:dyDescent="0.2">
      <c r="A395" s="12" t="s">
        <v>54</v>
      </c>
      <c r="B395" s="10" t="s">
        <v>219</v>
      </c>
      <c r="C395" s="10" t="s">
        <v>229</v>
      </c>
      <c r="D395" s="10" t="s">
        <v>25</v>
      </c>
      <c r="E395" s="10" t="s">
        <v>236</v>
      </c>
      <c r="F395" s="10" t="s">
        <v>55</v>
      </c>
      <c r="G395" s="11">
        <f t="shared" si="153"/>
        <v>0</v>
      </c>
      <c r="H395" s="3">
        <f t="shared" si="153"/>
        <v>0</v>
      </c>
      <c r="I395" s="3">
        <f t="shared" si="153"/>
        <v>-45250</v>
      </c>
      <c r="J395" s="3">
        <f t="shared" si="153"/>
        <v>0</v>
      </c>
      <c r="K395" s="11">
        <f t="shared" si="153"/>
        <v>0</v>
      </c>
      <c r="L395" s="53" t="e">
        <f t="shared" si="129"/>
        <v>#DIV/0!</v>
      </c>
    </row>
    <row r="396" spans="1:12" ht="15.75" hidden="1" x14ac:dyDescent="0.2">
      <c r="A396" s="12" t="s">
        <v>56</v>
      </c>
      <c r="B396" s="10" t="s">
        <v>219</v>
      </c>
      <c r="C396" s="10" t="s">
        <v>229</v>
      </c>
      <c r="D396" s="10" t="s">
        <v>25</v>
      </c>
      <c r="E396" s="10" t="s">
        <v>236</v>
      </c>
      <c r="F396" s="10" t="s">
        <v>57</v>
      </c>
      <c r="G396" s="11"/>
      <c r="H396" s="3">
        <v>0</v>
      </c>
      <c r="I396" s="3">
        <v>-45250</v>
      </c>
      <c r="J396" s="3"/>
      <c r="K396" s="11"/>
      <c r="L396" s="53" t="e">
        <f t="shared" si="129"/>
        <v>#DIV/0!</v>
      </c>
    </row>
    <row r="397" spans="1:12" ht="47.25" x14ac:dyDescent="0.2">
      <c r="A397" s="12" t="s">
        <v>237</v>
      </c>
      <c r="B397" s="10" t="s">
        <v>219</v>
      </c>
      <c r="C397" s="10" t="s">
        <v>229</v>
      </c>
      <c r="D397" s="10" t="s">
        <v>25</v>
      </c>
      <c r="E397" s="10" t="s">
        <v>238</v>
      </c>
      <c r="F397" s="13" t="s">
        <v>0</v>
      </c>
      <c r="G397" s="11">
        <f t="shared" ref="G397:K398" si="154">G398</f>
        <v>553301.41</v>
      </c>
      <c r="H397" s="3">
        <f t="shared" si="154"/>
        <v>377301.41</v>
      </c>
      <c r="I397" s="3">
        <f t="shared" si="154"/>
        <v>0</v>
      </c>
      <c r="J397" s="3">
        <f t="shared" si="154"/>
        <v>553301.41</v>
      </c>
      <c r="K397" s="11">
        <f t="shared" si="154"/>
        <v>523931.88</v>
      </c>
      <c r="L397" s="53">
        <f t="shared" si="129"/>
        <v>0.94691947378193009</v>
      </c>
    </row>
    <row r="398" spans="1:12" ht="63" x14ac:dyDescent="0.2">
      <c r="A398" s="12" t="s">
        <v>54</v>
      </c>
      <c r="B398" s="10" t="s">
        <v>219</v>
      </c>
      <c r="C398" s="10" t="s">
        <v>229</v>
      </c>
      <c r="D398" s="10" t="s">
        <v>25</v>
      </c>
      <c r="E398" s="10" t="s">
        <v>238</v>
      </c>
      <c r="F398" s="10" t="s">
        <v>55</v>
      </c>
      <c r="G398" s="11">
        <f t="shared" si="154"/>
        <v>553301.41</v>
      </c>
      <c r="H398" s="3">
        <f t="shared" si="154"/>
        <v>377301.41</v>
      </c>
      <c r="I398" s="3">
        <f t="shared" si="154"/>
        <v>0</v>
      </c>
      <c r="J398" s="3">
        <f t="shared" si="154"/>
        <v>553301.41</v>
      </c>
      <c r="K398" s="11">
        <f t="shared" si="154"/>
        <v>523931.88</v>
      </c>
      <c r="L398" s="53">
        <f t="shared" ref="L398:L461" si="155">K398/J398</f>
        <v>0.94691947378193009</v>
      </c>
    </row>
    <row r="399" spans="1:12" ht="15.75" x14ac:dyDescent="0.2">
      <c r="A399" s="12" t="s">
        <v>56</v>
      </c>
      <c r="B399" s="10" t="s">
        <v>219</v>
      </c>
      <c r="C399" s="10" t="s">
        <v>229</v>
      </c>
      <c r="D399" s="10" t="s">
        <v>25</v>
      </c>
      <c r="E399" s="10" t="s">
        <v>238</v>
      </c>
      <c r="F399" s="10" t="s">
        <v>57</v>
      </c>
      <c r="G399" s="11">
        <v>553301.41</v>
      </c>
      <c r="H399" s="3">
        <f>400000-22698.59</f>
        <v>377301.41</v>
      </c>
      <c r="I399" s="3"/>
      <c r="J399" s="3">
        <v>553301.41</v>
      </c>
      <c r="K399" s="11">
        <v>523931.88</v>
      </c>
      <c r="L399" s="53">
        <f t="shared" si="155"/>
        <v>0.94691947378193009</v>
      </c>
    </row>
    <row r="400" spans="1:12" ht="63" hidden="1" x14ac:dyDescent="0.2">
      <c r="A400" s="12" t="s">
        <v>239</v>
      </c>
      <c r="B400" s="10" t="s">
        <v>219</v>
      </c>
      <c r="C400" s="10" t="s">
        <v>229</v>
      </c>
      <c r="D400" s="10" t="s">
        <v>25</v>
      </c>
      <c r="E400" s="10" t="s">
        <v>240</v>
      </c>
      <c r="F400" s="13" t="s">
        <v>0</v>
      </c>
      <c r="G400" s="11">
        <f t="shared" ref="G400:K401" si="156">G401</f>
        <v>0</v>
      </c>
      <c r="H400" s="3">
        <f t="shared" si="156"/>
        <v>-1362759</v>
      </c>
      <c r="I400" s="3">
        <f t="shared" si="156"/>
        <v>0</v>
      </c>
      <c r="J400" s="3">
        <f t="shared" si="156"/>
        <v>0</v>
      </c>
      <c r="K400" s="11">
        <f t="shared" si="156"/>
        <v>0</v>
      </c>
      <c r="L400" s="53" t="e">
        <f t="shared" si="155"/>
        <v>#DIV/0!</v>
      </c>
    </row>
    <row r="401" spans="1:12" ht="63" hidden="1" x14ac:dyDescent="0.2">
      <c r="A401" s="12" t="s">
        <v>54</v>
      </c>
      <c r="B401" s="10" t="s">
        <v>219</v>
      </c>
      <c r="C401" s="10" t="s">
        <v>229</v>
      </c>
      <c r="D401" s="10" t="s">
        <v>25</v>
      </c>
      <c r="E401" s="10" t="s">
        <v>240</v>
      </c>
      <c r="F401" s="10" t="s">
        <v>55</v>
      </c>
      <c r="G401" s="11">
        <f t="shared" si="156"/>
        <v>0</v>
      </c>
      <c r="H401" s="3">
        <f t="shared" si="156"/>
        <v>-1362759</v>
      </c>
      <c r="I401" s="3">
        <f t="shared" si="156"/>
        <v>0</v>
      </c>
      <c r="J401" s="3">
        <f t="shared" si="156"/>
        <v>0</v>
      </c>
      <c r="K401" s="11">
        <f t="shared" si="156"/>
        <v>0</v>
      </c>
      <c r="L401" s="53" t="e">
        <f t="shared" si="155"/>
        <v>#DIV/0!</v>
      </c>
    </row>
    <row r="402" spans="1:12" ht="15.75" hidden="1" x14ac:dyDescent="0.2">
      <c r="A402" s="12" t="s">
        <v>56</v>
      </c>
      <c r="B402" s="10" t="s">
        <v>219</v>
      </c>
      <c r="C402" s="10" t="s">
        <v>229</v>
      </c>
      <c r="D402" s="10" t="s">
        <v>25</v>
      </c>
      <c r="E402" s="10" t="s">
        <v>240</v>
      </c>
      <c r="F402" s="10" t="s">
        <v>57</v>
      </c>
      <c r="G402" s="11"/>
      <c r="H402" s="3">
        <v>-1362759</v>
      </c>
      <c r="I402" s="3"/>
      <c r="J402" s="3"/>
      <c r="K402" s="11"/>
      <c r="L402" s="53" t="e">
        <f t="shared" si="155"/>
        <v>#DIV/0!</v>
      </c>
    </row>
    <row r="403" spans="1:12" ht="94.5" x14ac:dyDescent="0.2">
      <c r="A403" s="20" t="s">
        <v>287</v>
      </c>
      <c r="B403" s="38" t="s">
        <v>219</v>
      </c>
      <c r="C403" s="38" t="s">
        <v>229</v>
      </c>
      <c r="D403" s="38" t="s">
        <v>25</v>
      </c>
      <c r="E403" s="39" t="s">
        <v>288</v>
      </c>
      <c r="F403" s="40"/>
      <c r="G403" s="11">
        <f t="shared" ref="G403:K404" si="157">G404</f>
        <v>1075269</v>
      </c>
      <c r="H403" s="3">
        <f t="shared" si="157"/>
        <v>1075268.82</v>
      </c>
      <c r="I403" s="3">
        <f t="shared" si="157"/>
        <v>0.18</v>
      </c>
      <c r="J403" s="3">
        <f t="shared" si="157"/>
        <v>1075269</v>
      </c>
      <c r="K403" s="11">
        <f t="shared" si="157"/>
        <v>1075269</v>
      </c>
      <c r="L403" s="53">
        <f t="shared" si="155"/>
        <v>1</v>
      </c>
    </row>
    <row r="404" spans="1:12" ht="63" x14ac:dyDescent="0.2">
      <c r="A404" s="18" t="s">
        <v>54</v>
      </c>
      <c r="B404" s="38" t="s">
        <v>219</v>
      </c>
      <c r="C404" s="38" t="s">
        <v>229</v>
      </c>
      <c r="D404" s="38" t="s">
        <v>25</v>
      </c>
      <c r="E404" s="34" t="s">
        <v>288</v>
      </c>
      <c r="F404" s="35" t="s">
        <v>55</v>
      </c>
      <c r="G404" s="11">
        <f t="shared" si="157"/>
        <v>1075269</v>
      </c>
      <c r="H404" s="3">
        <f t="shared" si="157"/>
        <v>1075268.82</v>
      </c>
      <c r="I404" s="3">
        <f t="shared" si="157"/>
        <v>0.18</v>
      </c>
      <c r="J404" s="3">
        <f t="shared" si="157"/>
        <v>1075269</v>
      </c>
      <c r="K404" s="11">
        <f t="shared" si="157"/>
        <v>1075269</v>
      </c>
      <c r="L404" s="53">
        <f t="shared" si="155"/>
        <v>1</v>
      </c>
    </row>
    <row r="405" spans="1:12" ht="15.75" x14ac:dyDescent="0.2">
      <c r="A405" s="18" t="s">
        <v>56</v>
      </c>
      <c r="B405" s="38" t="s">
        <v>219</v>
      </c>
      <c r="C405" s="38" t="s">
        <v>229</v>
      </c>
      <c r="D405" s="38" t="s">
        <v>25</v>
      </c>
      <c r="E405" s="34" t="s">
        <v>288</v>
      </c>
      <c r="F405" s="35" t="s">
        <v>57</v>
      </c>
      <c r="G405" s="11">
        <v>1075269</v>
      </c>
      <c r="H405" s="3">
        <v>1075268.82</v>
      </c>
      <c r="I405" s="3">
        <v>0.18</v>
      </c>
      <c r="J405" s="3">
        <v>1075269</v>
      </c>
      <c r="K405" s="11">
        <v>1075269</v>
      </c>
      <c r="L405" s="53">
        <f t="shared" si="155"/>
        <v>1</v>
      </c>
    </row>
    <row r="406" spans="1:12" ht="31.5" x14ac:dyDescent="0.2">
      <c r="A406" s="17" t="s">
        <v>282</v>
      </c>
      <c r="B406" s="10" t="s">
        <v>219</v>
      </c>
      <c r="C406" s="10" t="s">
        <v>229</v>
      </c>
      <c r="D406" s="10" t="s">
        <v>25</v>
      </c>
      <c r="E406" s="1" t="s">
        <v>283</v>
      </c>
      <c r="F406" s="10"/>
      <c r="G406" s="11">
        <f t="shared" ref="G406:K407" si="158">G407</f>
        <v>300000</v>
      </c>
      <c r="H406" s="3">
        <f t="shared" si="158"/>
        <v>300000</v>
      </c>
      <c r="I406" s="3">
        <f t="shared" si="158"/>
        <v>0</v>
      </c>
      <c r="J406" s="3">
        <f t="shared" si="158"/>
        <v>300000</v>
      </c>
      <c r="K406" s="11">
        <f t="shared" si="158"/>
        <v>300000</v>
      </c>
      <c r="L406" s="53">
        <f t="shared" si="155"/>
        <v>1</v>
      </c>
    </row>
    <row r="407" spans="1:12" ht="63" x14ac:dyDescent="0.2">
      <c r="A407" s="12" t="s">
        <v>54</v>
      </c>
      <c r="B407" s="10" t="s">
        <v>219</v>
      </c>
      <c r="C407" s="10" t="s">
        <v>229</v>
      </c>
      <c r="D407" s="10" t="s">
        <v>25</v>
      </c>
      <c r="E407" s="1" t="s">
        <v>283</v>
      </c>
      <c r="F407" s="10">
        <v>600</v>
      </c>
      <c r="G407" s="11">
        <f t="shared" si="158"/>
        <v>300000</v>
      </c>
      <c r="H407" s="3">
        <f t="shared" si="158"/>
        <v>300000</v>
      </c>
      <c r="I407" s="3">
        <f t="shared" si="158"/>
        <v>0</v>
      </c>
      <c r="J407" s="3">
        <f t="shared" si="158"/>
        <v>300000</v>
      </c>
      <c r="K407" s="11">
        <f t="shared" si="158"/>
        <v>300000</v>
      </c>
      <c r="L407" s="53">
        <f t="shared" si="155"/>
        <v>1</v>
      </c>
    </row>
    <row r="408" spans="1:12" ht="15.75" x14ac:dyDescent="0.2">
      <c r="A408" s="12" t="s">
        <v>56</v>
      </c>
      <c r="B408" s="10" t="s">
        <v>219</v>
      </c>
      <c r="C408" s="10" t="s">
        <v>229</v>
      </c>
      <c r="D408" s="10" t="s">
        <v>25</v>
      </c>
      <c r="E408" s="1" t="s">
        <v>283</v>
      </c>
      <c r="F408" s="10">
        <v>610</v>
      </c>
      <c r="G408" s="11">
        <v>300000</v>
      </c>
      <c r="H408" s="3">
        <v>300000</v>
      </c>
      <c r="I408" s="3"/>
      <c r="J408" s="3">
        <v>300000</v>
      </c>
      <c r="K408" s="11">
        <v>300000</v>
      </c>
      <c r="L408" s="53">
        <f t="shared" si="155"/>
        <v>1</v>
      </c>
    </row>
    <row r="409" spans="1:12" ht="31.5" x14ac:dyDescent="0.2">
      <c r="A409" s="9" t="s">
        <v>241</v>
      </c>
      <c r="B409" s="10" t="s">
        <v>219</v>
      </c>
      <c r="C409" s="10" t="s">
        <v>229</v>
      </c>
      <c r="D409" s="10" t="s">
        <v>27</v>
      </c>
      <c r="E409" s="10" t="s">
        <v>0</v>
      </c>
      <c r="F409" s="10" t="s">
        <v>0</v>
      </c>
      <c r="G409" s="11">
        <f>G410+G413</f>
        <v>10254862.66</v>
      </c>
      <c r="H409" s="3">
        <f>H410+H413</f>
        <v>103275.6</v>
      </c>
      <c r="I409" s="3">
        <f>I410+I413</f>
        <v>624026.06000000006</v>
      </c>
      <c r="J409" s="3">
        <f>J410+J413+J420</f>
        <v>10280346.449999999</v>
      </c>
      <c r="K409" s="3">
        <f>K410+K413+K420</f>
        <v>10195825.949999999</v>
      </c>
      <c r="L409" s="53">
        <f t="shared" si="155"/>
        <v>0.99177843855641656</v>
      </c>
    </row>
    <row r="410" spans="1:12" ht="47.25" x14ac:dyDescent="0.2">
      <c r="A410" s="12" t="s">
        <v>34</v>
      </c>
      <c r="B410" s="10" t="s">
        <v>219</v>
      </c>
      <c r="C410" s="10" t="s">
        <v>229</v>
      </c>
      <c r="D410" s="10" t="s">
        <v>27</v>
      </c>
      <c r="E410" s="10" t="s">
        <v>242</v>
      </c>
      <c r="F410" s="13" t="s">
        <v>0</v>
      </c>
      <c r="G410" s="11">
        <f t="shared" ref="G410:K411" si="159">G411</f>
        <v>1300275</v>
      </c>
      <c r="H410" s="3">
        <f t="shared" si="159"/>
        <v>0</v>
      </c>
      <c r="I410" s="3">
        <f t="shared" si="159"/>
        <v>0</v>
      </c>
      <c r="J410" s="3">
        <f t="shared" si="159"/>
        <v>1300275</v>
      </c>
      <c r="K410" s="11">
        <f t="shared" si="159"/>
        <v>1297822.72</v>
      </c>
      <c r="L410" s="53">
        <f t="shared" si="155"/>
        <v>0.99811402972448138</v>
      </c>
    </row>
    <row r="411" spans="1:12" ht="110.25" x14ac:dyDescent="0.2">
      <c r="A411" s="12" t="s">
        <v>30</v>
      </c>
      <c r="B411" s="10" t="s">
        <v>219</v>
      </c>
      <c r="C411" s="10" t="s">
        <v>229</v>
      </c>
      <c r="D411" s="10" t="s">
        <v>27</v>
      </c>
      <c r="E411" s="10" t="s">
        <v>242</v>
      </c>
      <c r="F411" s="10" t="s">
        <v>31</v>
      </c>
      <c r="G411" s="11">
        <f t="shared" si="159"/>
        <v>1300275</v>
      </c>
      <c r="H411" s="3">
        <f t="shared" si="159"/>
        <v>0</v>
      </c>
      <c r="I411" s="3">
        <f t="shared" si="159"/>
        <v>0</v>
      </c>
      <c r="J411" s="3">
        <f t="shared" si="159"/>
        <v>1300275</v>
      </c>
      <c r="K411" s="11">
        <f t="shared" si="159"/>
        <v>1297822.72</v>
      </c>
      <c r="L411" s="53">
        <f t="shared" si="155"/>
        <v>0.99811402972448138</v>
      </c>
    </row>
    <row r="412" spans="1:12" ht="47.25" x14ac:dyDescent="0.2">
      <c r="A412" s="12" t="s">
        <v>32</v>
      </c>
      <c r="B412" s="10" t="s">
        <v>219</v>
      </c>
      <c r="C412" s="10" t="s">
        <v>229</v>
      </c>
      <c r="D412" s="10" t="s">
        <v>27</v>
      </c>
      <c r="E412" s="10" t="s">
        <v>242</v>
      </c>
      <c r="F412" s="10" t="s">
        <v>33</v>
      </c>
      <c r="G412" s="11">
        <v>1300275</v>
      </c>
      <c r="H412" s="3">
        <v>0</v>
      </c>
      <c r="I412" s="3">
        <v>0</v>
      </c>
      <c r="J412" s="3">
        <v>1300275</v>
      </c>
      <c r="K412" s="11">
        <v>1297822.72</v>
      </c>
      <c r="L412" s="53">
        <f t="shared" si="155"/>
        <v>0.99811402972448138</v>
      </c>
    </row>
    <row r="413" spans="1:12" ht="63" x14ac:dyDescent="0.2">
      <c r="A413" s="12" t="s">
        <v>205</v>
      </c>
      <c r="B413" s="10" t="s">
        <v>219</v>
      </c>
      <c r="C413" s="10" t="s">
        <v>229</v>
      </c>
      <c r="D413" s="10" t="s">
        <v>27</v>
      </c>
      <c r="E413" s="10" t="s">
        <v>243</v>
      </c>
      <c r="F413" s="13" t="s">
        <v>0</v>
      </c>
      <c r="G413" s="11">
        <f>G414+G416+G418</f>
        <v>8954587.6600000001</v>
      </c>
      <c r="H413" s="3">
        <f>H414+H416+H418</f>
        <v>103275.6</v>
      </c>
      <c r="I413" s="3">
        <f>I414+I416+I418</f>
        <v>624026.06000000006</v>
      </c>
      <c r="J413" s="3">
        <f t="shared" ref="J413:K413" si="160">J414+J416+J418</f>
        <v>8954587.6600000001</v>
      </c>
      <c r="K413" s="11">
        <f t="shared" si="160"/>
        <v>8872519.4399999995</v>
      </c>
      <c r="L413" s="53">
        <f t="shared" si="155"/>
        <v>0.99083506431383794</v>
      </c>
    </row>
    <row r="414" spans="1:12" ht="110.25" x14ac:dyDescent="0.2">
      <c r="A414" s="12" t="s">
        <v>30</v>
      </c>
      <c r="B414" s="10" t="s">
        <v>219</v>
      </c>
      <c r="C414" s="10" t="s">
        <v>229</v>
      </c>
      <c r="D414" s="10" t="s">
        <v>27</v>
      </c>
      <c r="E414" s="10" t="s">
        <v>243</v>
      </c>
      <c r="F414" s="10" t="s">
        <v>31</v>
      </c>
      <c r="G414" s="11">
        <f>G415</f>
        <v>8611118.0700000003</v>
      </c>
      <c r="H414" s="3">
        <f>H415</f>
        <v>0</v>
      </c>
      <c r="I414" s="3">
        <f>I415</f>
        <v>624026.06000000006</v>
      </c>
      <c r="J414" s="3">
        <f t="shared" ref="J414:K414" si="161">J415</f>
        <v>8611118.0700000003</v>
      </c>
      <c r="K414" s="11">
        <f t="shared" si="161"/>
        <v>8549718.7400000002</v>
      </c>
      <c r="L414" s="53">
        <f t="shared" si="155"/>
        <v>0.99286976098795965</v>
      </c>
    </row>
    <row r="415" spans="1:12" ht="47.25" x14ac:dyDescent="0.2">
      <c r="A415" s="12" t="s">
        <v>32</v>
      </c>
      <c r="B415" s="10" t="s">
        <v>219</v>
      </c>
      <c r="C415" s="10" t="s">
        <v>229</v>
      </c>
      <c r="D415" s="10" t="s">
        <v>27</v>
      </c>
      <c r="E415" s="10" t="s">
        <v>243</v>
      </c>
      <c r="F415" s="10" t="s">
        <v>33</v>
      </c>
      <c r="G415" s="11">
        <v>8611118.0700000003</v>
      </c>
      <c r="H415" s="3">
        <v>0</v>
      </c>
      <c r="I415" s="3">
        <v>624026.06000000006</v>
      </c>
      <c r="J415" s="3">
        <v>8611118.0700000003</v>
      </c>
      <c r="K415" s="11">
        <v>8549718.7400000002</v>
      </c>
      <c r="L415" s="53">
        <f t="shared" si="155"/>
        <v>0.99286976098795965</v>
      </c>
    </row>
    <row r="416" spans="1:12" ht="47.25" x14ac:dyDescent="0.2">
      <c r="A416" s="12" t="s">
        <v>36</v>
      </c>
      <c r="B416" s="10" t="s">
        <v>219</v>
      </c>
      <c r="C416" s="10" t="s">
        <v>229</v>
      </c>
      <c r="D416" s="10" t="s">
        <v>27</v>
      </c>
      <c r="E416" s="10" t="s">
        <v>243</v>
      </c>
      <c r="F416" s="10" t="s">
        <v>37</v>
      </c>
      <c r="G416" s="11">
        <f>G417</f>
        <v>342960.59</v>
      </c>
      <c r="H416" s="3">
        <f>H417</f>
        <v>103275.6</v>
      </c>
      <c r="I416" s="3">
        <f>I417</f>
        <v>0</v>
      </c>
      <c r="J416" s="3">
        <f t="shared" ref="J416:K416" si="162">J417</f>
        <v>342960.59</v>
      </c>
      <c r="K416" s="11">
        <f t="shared" si="162"/>
        <v>322291.7</v>
      </c>
      <c r="L416" s="53">
        <f t="shared" si="155"/>
        <v>0.93973392103156805</v>
      </c>
    </row>
    <row r="417" spans="1:14" ht="47.25" x14ac:dyDescent="0.2">
      <c r="A417" s="12" t="s">
        <v>38</v>
      </c>
      <c r="B417" s="10" t="s">
        <v>219</v>
      </c>
      <c r="C417" s="10" t="s">
        <v>229</v>
      </c>
      <c r="D417" s="10" t="s">
        <v>27</v>
      </c>
      <c r="E417" s="10" t="s">
        <v>243</v>
      </c>
      <c r="F417" s="10" t="s">
        <v>39</v>
      </c>
      <c r="G417" s="11">
        <v>342960.59</v>
      </c>
      <c r="H417" s="3">
        <v>103275.6</v>
      </c>
      <c r="I417" s="3"/>
      <c r="J417" s="3">
        <v>342960.59</v>
      </c>
      <c r="K417" s="11">
        <v>322291.7</v>
      </c>
      <c r="L417" s="53">
        <f t="shared" si="155"/>
        <v>0.93973392103156805</v>
      </c>
    </row>
    <row r="418" spans="1:14" ht="15.75" x14ac:dyDescent="0.2">
      <c r="A418" s="12" t="s">
        <v>40</v>
      </c>
      <c r="B418" s="10" t="s">
        <v>219</v>
      </c>
      <c r="C418" s="10" t="s">
        <v>229</v>
      </c>
      <c r="D418" s="10" t="s">
        <v>27</v>
      </c>
      <c r="E418" s="10" t="s">
        <v>243</v>
      </c>
      <c r="F418" s="10" t="s">
        <v>41</v>
      </c>
      <c r="G418" s="11">
        <f>G419</f>
        <v>509</v>
      </c>
      <c r="H418" s="3">
        <f>H419</f>
        <v>0</v>
      </c>
      <c r="I418" s="3">
        <f>I419</f>
        <v>0</v>
      </c>
      <c r="J418" s="3">
        <f t="shared" ref="J418:K418" si="163">J419</f>
        <v>509</v>
      </c>
      <c r="K418" s="11">
        <f t="shared" si="163"/>
        <v>509</v>
      </c>
      <c r="L418" s="53">
        <f t="shared" si="155"/>
        <v>1</v>
      </c>
    </row>
    <row r="419" spans="1:14" ht="31.5" x14ac:dyDescent="0.2">
      <c r="A419" s="12" t="s">
        <v>42</v>
      </c>
      <c r="B419" s="10" t="s">
        <v>219</v>
      </c>
      <c r="C419" s="10" t="s">
        <v>229</v>
      </c>
      <c r="D419" s="10" t="s">
        <v>27</v>
      </c>
      <c r="E419" s="10" t="s">
        <v>243</v>
      </c>
      <c r="F419" s="10" t="s">
        <v>43</v>
      </c>
      <c r="G419" s="11">
        <v>509</v>
      </c>
      <c r="H419" s="3">
        <v>0</v>
      </c>
      <c r="I419" s="3">
        <v>0</v>
      </c>
      <c r="J419" s="3">
        <v>509</v>
      </c>
      <c r="K419" s="11">
        <v>509</v>
      </c>
      <c r="L419" s="53">
        <f t="shared" si="155"/>
        <v>1</v>
      </c>
    </row>
    <row r="420" spans="1:14" s="55" customFormat="1" ht="63" x14ac:dyDescent="0.2">
      <c r="A420" s="17" t="s">
        <v>324</v>
      </c>
      <c r="B420" s="16" t="s">
        <v>219</v>
      </c>
      <c r="C420" s="16" t="s">
        <v>229</v>
      </c>
      <c r="D420" s="16" t="s">
        <v>27</v>
      </c>
      <c r="E420" s="16" t="s">
        <v>325</v>
      </c>
      <c r="F420" s="15"/>
      <c r="G420" s="11"/>
      <c r="H420" s="3"/>
      <c r="I420" s="3"/>
      <c r="J420" s="3">
        <f>J421</f>
        <v>25483.79</v>
      </c>
      <c r="K420" s="11">
        <f>K421</f>
        <v>25483.79</v>
      </c>
      <c r="L420" s="53">
        <f t="shared" si="155"/>
        <v>1</v>
      </c>
      <c r="M420" s="4"/>
      <c r="N420" s="4"/>
    </row>
    <row r="421" spans="1:14" s="55" customFormat="1" ht="110.25" x14ac:dyDescent="0.2">
      <c r="A421" s="12" t="s">
        <v>30</v>
      </c>
      <c r="B421" s="16" t="s">
        <v>219</v>
      </c>
      <c r="C421" s="16" t="s">
        <v>229</v>
      </c>
      <c r="D421" s="16" t="s">
        <v>27</v>
      </c>
      <c r="E421" s="16" t="s">
        <v>325</v>
      </c>
      <c r="F421" s="16" t="s">
        <v>31</v>
      </c>
      <c r="G421" s="11"/>
      <c r="H421" s="3"/>
      <c r="I421" s="3"/>
      <c r="J421" s="3">
        <f>J422</f>
        <v>25483.79</v>
      </c>
      <c r="K421" s="11">
        <f>K422</f>
        <v>25483.79</v>
      </c>
      <c r="L421" s="53">
        <f t="shared" si="155"/>
        <v>1</v>
      </c>
      <c r="M421" s="4"/>
      <c r="N421" s="4"/>
    </row>
    <row r="422" spans="1:14" s="55" customFormat="1" ht="47.25" x14ac:dyDescent="0.2">
      <c r="A422" s="12" t="s">
        <v>32</v>
      </c>
      <c r="B422" s="16" t="s">
        <v>219</v>
      </c>
      <c r="C422" s="16" t="s">
        <v>229</v>
      </c>
      <c r="D422" s="16" t="s">
        <v>27</v>
      </c>
      <c r="E422" s="16" t="s">
        <v>325</v>
      </c>
      <c r="F422" s="16" t="s">
        <v>33</v>
      </c>
      <c r="G422" s="11"/>
      <c r="H422" s="3"/>
      <c r="I422" s="3"/>
      <c r="J422" s="3">
        <v>25483.79</v>
      </c>
      <c r="K422" s="11">
        <v>25483.79</v>
      </c>
      <c r="L422" s="53">
        <f t="shared" si="155"/>
        <v>1</v>
      </c>
      <c r="M422" s="4"/>
      <c r="N422" s="4"/>
    </row>
    <row r="423" spans="1:14" ht="15.75" x14ac:dyDescent="0.2">
      <c r="A423" s="9" t="s">
        <v>244</v>
      </c>
      <c r="B423" s="10" t="s">
        <v>219</v>
      </c>
      <c r="C423" s="10" t="s">
        <v>18</v>
      </c>
      <c r="D423" s="10" t="s">
        <v>0</v>
      </c>
      <c r="E423" s="10" t="s">
        <v>0</v>
      </c>
      <c r="F423" s="10" t="s">
        <v>0</v>
      </c>
      <c r="G423" s="11">
        <f>G424</f>
        <v>3970244</v>
      </c>
      <c r="H423" s="3">
        <f>H424</f>
        <v>350000</v>
      </c>
      <c r="I423" s="3">
        <f>I424</f>
        <v>0</v>
      </c>
      <c r="J423" s="3">
        <f t="shared" ref="J423:K423" si="164">J424</f>
        <v>3970244</v>
      </c>
      <c r="K423" s="11">
        <f t="shared" si="164"/>
        <v>2900567.24</v>
      </c>
      <c r="L423" s="53">
        <f t="shared" si="155"/>
        <v>0.73057656909751645</v>
      </c>
    </row>
    <row r="424" spans="1:14" ht="15.75" x14ac:dyDescent="0.2">
      <c r="A424" s="9" t="s">
        <v>245</v>
      </c>
      <c r="B424" s="10" t="s">
        <v>219</v>
      </c>
      <c r="C424" s="10" t="s">
        <v>18</v>
      </c>
      <c r="D424" s="10" t="s">
        <v>61</v>
      </c>
      <c r="E424" s="10" t="s">
        <v>0</v>
      </c>
      <c r="F424" s="10" t="s">
        <v>0</v>
      </c>
      <c r="G424" s="11">
        <f>G425+G433+G436+G430</f>
        <v>3970244</v>
      </c>
      <c r="H424" s="3">
        <f>H425+H433+H436+H430</f>
        <v>350000</v>
      </c>
      <c r="I424" s="3">
        <f>I425+I433+I436+I430</f>
        <v>0</v>
      </c>
      <c r="J424" s="3">
        <f t="shared" ref="J424:K424" si="165">J425+J433+J436+J430</f>
        <v>3970244</v>
      </c>
      <c r="K424" s="11">
        <f t="shared" si="165"/>
        <v>2900567.24</v>
      </c>
      <c r="L424" s="53">
        <f t="shared" si="155"/>
        <v>0.73057656909751645</v>
      </c>
    </row>
    <row r="425" spans="1:14" ht="31.5" x14ac:dyDescent="0.2">
      <c r="A425" s="12" t="s">
        <v>246</v>
      </c>
      <c r="B425" s="10" t="s">
        <v>219</v>
      </c>
      <c r="C425" s="10" t="s">
        <v>18</v>
      </c>
      <c r="D425" s="10" t="s">
        <v>61</v>
      </c>
      <c r="E425" s="10" t="s">
        <v>247</v>
      </c>
      <c r="F425" s="13" t="s">
        <v>0</v>
      </c>
      <c r="G425" s="11">
        <f>G426+G428</f>
        <v>100000</v>
      </c>
      <c r="H425" s="3">
        <f>H426+H428</f>
        <v>100000</v>
      </c>
      <c r="I425" s="3">
        <f>I426+I428</f>
        <v>0</v>
      </c>
      <c r="J425" s="3">
        <f t="shared" ref="J425:K425" si="166">J426+J428</f>
        <v>100000</v>
      </c>
      <c r="K425" s="11">
        <f t="shared" si="166"/>
        <v>79334</v>
      </c>
      <c r="L425" s="53">
        <f t="shared" si="155"/>
        <v>0.79334000000000005</v>
      </c>
    </row>
    <row r="426" spans="1:14" ht="47.25" x14ac:dyDescent="0.2">
      <c r="A426" s="12" t="s">
        <v>36</v>
      </c>
      <c r="B426" s="10" t="s">
        <v>219</v>
      </c>
      <c r="C426" s="10" t="s">
        <v>18</v>
      </c>
      <c r="D426" s="10" t="s">
        <v>61</v>
      </c>
      <c r="E426" s="10" t="s">
        <v>247</v>
      </c>
      <c r="F426" s="10" t="s">
        <v>37</v>
      </c>
      <c r="G426" s="11">
        <f>G427</f>
        <v>70000</v>
      </c>
      <c r="H426" s="3">
        <f>H427</f>
        <v>60000</v>
      </c>
      <c r="I426" s="3">
        <f>I427</f>
        <v>0</v>
      </c>
      <c r="J426" s="3">
        <f t="shared" ref="J426:K426" si="167">J427</f>
        <v>70000</v>
      </c>
      <c r="K426" s="11">
        <f t="shared" si="167"/>
        <v>51934</v>
      </c>
      <c r="L426" s="53">
        <f t="shared" si="155"/>
        <v>0.74191428571428575</v>
      </c>
    </row>
    <row r="427" spans="1:14" ht="47.25" x14ac:dyDescent="0.2">
      <c r="A427" s="12" t="s">
        <v>38</v>
      </c>
      <c r="B427" s="10" t="s">
        <v>219</v>
      </c>
      <c r="C427" s="10" t="s">
        <v>18</v>
      </c>
      <c r="D427" s="10" t="s">
        <v>61</v>
      </c>
      <c r="E427" s="10" t="s">
        <v>247</v>
      </c>
      <c r="F427" s="10" t="s">
        <v>39</v>
      </c>
      <c r="G427" s="11">
        <v>70000</v>
      </c>
      <c r="H427" s="3">
        <v>60000</v>
      </c>
      <c r="I427" s="3"/>
      <c r="J427" s="3">
        <v>70000</v>
      </c>
      <c r="K427" s="11">
        <v>51934</v>
      </c>
      <c r="L427" s="53">
        <f t="shared" si="155"/>
        <v>0.74191428571428575</v>
      </c>
    </row>
    <row r="428" spans="1:14" ht="31.5" x14ac:dyDescent="0.2">
      <c r="A428" s="12" t="s">
        <v>129</v>
      </c>
      <c r="B428" s="10" t="s">
        <v>219</v>
      </c>
      <c r="C428" s="10" t="s">
        <v>18</v>
      </c>
      <c r="D428" s="10" t="s">
        <v>61</v>
      </c>
      <c r="E428" s="10" t="s">
        <v>247</v>
      </c>
      <c r="F428" s="10" t="s">
        <v>130</v>
      </c>
      <c r="G428" s="11">
        <f>G429</f>
        <v>30000</v>
      </c>
      <c r="H428" s="3">
        <f>H429</f>
        <v>40000</v>
      </c>
      <c r="I428" s="3">
        <f>I429</f>
        <v>0</v>
      </c>
      <c r="J428" s="3">
        <f t="shared" ref="J428:K428" si="168">J429</f>
        <v>30000</v>
      </c>
      <c r="K428" s="11">
        <f t="shared" si="168"/>
        <v>27400</v>
      </c>
      <c r="L428" s="53">
        <f t="shared" si="155"/>
        <v>0.91333333333333333</v>
      </c>
    </row>
    <row r="429" spans="1:14" ht="15.75" x14ac:dyDescent="0.2">
      <c r="A429" s="12" t="s">
        <v>226</v>
      </c>
      <c r="B429" s="10" t="s">
        <v>219</v>
      </c>
      <c r="C429" s="10" t="s">
        <v>18</v>
      </c>
      <c r="D429" s="10" t="s">
        <v>61</v>
      </c>
      <c r="E429" s="10" t="s">
        <v>247</v>
      </c>
      <c r="F429" s="10" t="s">
        <v>227</v>
      </c>
      <c r="G429" s="11">
        <v>30000</v>
      </c>
      <c r="H429" s="3">
        <v>40000</v>
      </c>
      <c r="I429" s="3"/>
      <c r="J429" s="3">
        <v>30000</v>
      </c>
      <c r="K429" s="11">
        <v>27400</v>
      </c>
      <c r="L429" s="53">
        <f t="shared" si="155"/>
        <v>0.91333333333333333</v>
      </c>
    </row>
    <row r="430" spans="1:14" ht="31.5" x14ac:dyDescent="0.2">
      <c r="A430" s="20" t="s">
        <v>289</v>
      </c>
      <c r="B430" s="33" t="s">
        <v>219</v>
      </c>
      <c r="C430" s="38" t="s">
        <v>18</v>
      </c>
      <c r="D430" s="45" t="s">
        <v>61</v>
      </c>
      <c r="E430" s="39" t="s">
        <v>290</v>
      </c>
      <c r="F430" s="35"/>
      <c r="G430" s="11">
        <f t="shared" ref="G430:K431" si="169">G431</f>
        <v>400000</v>
      </c>
      <c r="H430" s="3">
        <f t="shared" si="169"/>
        <v>250000</v>
      </c>
      <c r="I430" s="3">
        <f t="shared" si="169"/>
        <v>0</v>
      </c>
      <c r="J430" s="3">
        <f t="shared" si="169"/>
        <v>400000</v>
      </c>
      <c r="K430" s="11">
        <f t="shared" si="169"/>
        <v>400000</v>
      </c>
      <c r="L430" s="53">
        <f t="shared" si="155"/>
        <v>1</v>
      </c>
    </row>
    <row r="431" spans="1:14" ht="63" x14ac:dyDescent="0.2">
      <c r="A431" s="18" t="s">
        <v>54</v>
      </c>
      <c r="B431" s="33" t="s">
        <v>219</v>
      </c>
      <c r="C431" s="38" t="s">
        <v>18</v>
      </c>
      <c r="D431" s="46" t="s">
        <v>61</v>
      </c>
      <c r="E431" s="39" t="s">
        <v>290</v>
      </c>
      <c r="F431" s="35" t="s">
        <v>55</v>
      </c>
      <c r="G431" s="11">
        <f t="shared" si="169"/>
        <v>400000</v>
      </c>
      <c r="H431" s="3">
        <f t="shared" si="169"/>
        <v>250000</v>
      </c>
      <c r="I431" s="3">
        <f t="shared" si="169"/>
        <v>0</v>
      </c>
      <c r="J431" s="3">
        <f t="shared" si="169"/>
        <v>400000</v>
      </c>
      <c r="K431" s="11">
        <f t="shared" si="169"/>
        <v>400000</v>
      </c>
      <c r="L431" s="53">
        <f t="shared" si="155"/>
        <v>1</v>
      </c>
    </row>
    <row r="432" spans="1:14" ht="63" x14ac:dyDescent="0.25">
      <c r="A432" s="47" t="s">
        <v>291</v>
      </c>
      <c r="B432" s="33" t="s">
        <v>219</v>
      </c>
      <c r="C432" s="38" t="s">
        <v>18</v>
      </c>
      <c r="D432" s="46" t="s">
        <v>61</v>
      </c>
      <c r="E432" s="39" t="s">
        <v>290</v>
      </c>
      <c r="F432" s="35" t="s">
        <v>152</v>
      </c>
      <c r="G432" s="11">
        <v>400000</v>
      </c>
      <c r="H432" s="3">
        <v>250000</v>
      </c>
      <c r="I432" s="3"/>
      <c r="J432" s="3">
        <v>400000</v>
      </c>
      <c r="K432" s="11">
        <v>400000</v>
      </c>
      <c r="L432" s="53">
        <f t="shared" si="155"/>
        <v>1</v>
      </c>
    </row>
    <row r="433" spans="1:12" ht="47.25" x14ac:dyDescent="0.2">
      <c r="A433" s="12" t="s">
        <v>248</v>
      </c>
      <c r="B433" s="10" t="s">
        <v>219</v>
      </c>
      <c r="C433" s="10" t="s">
        <v>18</v>
      </c>
      <c r="D433" s="10" t="s">
        <v>61</v>
      </c>
      <c r="E433" s="10" t="s">
        <v>249</v>
      </c>
      <c r="F433" s="13" t="s">
        <v>0</v>
      </c>
      <c r="G433" s="11">
        <f t="shared" ref="G433:K434" si="170">G434</f>
        <v>429635</v>
      </c>
      <c r="H433" s="3">
        <f t="shared" si="170"/>
        <v>0</v>
      </c>
      <c r="I433" s="3">
        <f t="shared" si="170"/>
        <v>0</v>
      </c>
      <c r="J433" s="3">
        <f t="shared" si="170"/>
        <v>429635</v>
      </c>
      <c r="K433" s="11">
        <f t="shared" si="170"/>
        <v>429635</v>
      </c>
      <c r="L433" s="53">
        <f t="shared" si="155"/>
        <v>1</v>
      </c>
    </row>
    <row r="434" spans="1:12" ht="47.25" x14ac:dyDescent="0.2">
      <c r="A434" s="12" t="s">
        <v>121</v>
      </c>
      <c r="B434" s="10" t="s">
        <v>219</v>
      </c>
      <c r="C434" s="10" t="s">
        <v>18</v>
      </c>
      <c r="D434" s="10" t="s">
        <v>61</v>
      </c>
      <c r="E434" s="10" t="s">
        <v>249</v>
      </c>
      <c r="F434" s="10" t="s">
        <v>122</v>
      </c>
      <c r="G434" s="11">
        <f t="shared" si="170"/>
        <v>429635</v>
      </c>
      <c r="H434" s="3">
        <f t="shared" si="170"/>
        <v>0</v>
      </c>
      <c r="I434" s="3">
        <f t="shared" si="170"/>
        <v>0</v>
      </c>
      <c r="J434" s="3">
        <f t="shared" si="170"/>
        <v>429635</v>
      </c>
      <c r="K434" s="11">
        <f t="shared" si="170"/>
        <v>429635</v>
      </c>
      <c r="L434" s="53">
        <f t="shared" si="155"/>
        <v>1</v>
      </c>
    </row>
    <row r="435" spans="1:12" ht="15.75" x14ac:dyDescent="0.2">
      <c r="A435" s="12" t="s">
        <v>123</v>
      </c>
      <c r="B435" s="10" t="s">
        <v>219</v>
      </c>
      <c r="C435" s="10" t="s">
        <v>18</v>
      </c>
      <c r="D435" s="10" t="s">
        <v>61</v>
      </c>
      <c r="E435" s="10" t="s">
        <v>249</v>
      </c>
      <c r="F435" s="10" t="s">
        <v>124</v>
      </c>
      <c r="G435" s="11">
        <v>429635</v>
      </c>
      <c r="H435" s="3">
        <v>0</v>
      </c>
      <c r="I435" s="3">
        <v>0</v>
      </c>
      <c r="J435" s="3">
        <v>429635</v>
      </c>
      <c r="K435" s="11">
        <v>429635</v>
      </c>
      <c r="L435" s="53">
        <f t="shared" si="155"/>
        <v>1</v>
      </c>
    </row>
    <row r="436" spans="1:12" ht="47.25" x14ac:dyDescent="0.2">
      <c r="A436" s="12" t="s">
        <v>250</v>
      </c>
      <c r="B436" s="10" t="s">
        <v>219</v>
      </c>
      <c r="C436" s="10" t="s">
        <v>18</v>
      </c>
      <c r="D436" s="10" t="s">
        <v>61</v>
      </c>
      <c r="E436" s="10" t="s">
        <v>251</v>
      </c>
      <c r="F436" s="13" t="s">
        <v>0</v>
      </c>
      <c r="G436" s="11">
        <f t="shared" ref="G436:K437" si="171">G437</f>
        <v>3040609</v>
      </c>
      <c r="H436" s="3">
        <f t="shared" si="171"/>
        <v>0</v>
      </c>
      <c r="I436" s="3">
        <f t="shared" si="171"/>
        <v>0</v>
      </c>
      <c r="J436" s="3">
        <f t="shared" si="171"/>
        <v>3040609</v>
      </c>
      <c r="K436" s="11">
        <f t="shared" si="171"/>
        <v>1991598.24</v>
      </c>
      <c r="L436" s="53">
        <f t="shared" si="155"/>
        <v>0.65499978458262798</v>
      </c>
    </row>
    <row r="437" spans="1:12" ht="47.25" x14ac:dyDescent="0.2">
      <c r="A437" s="12" t="s">
        <v>36</v>
      </c>
      <c r="B437" s="10" t="s">
        <v>219</v>
      </c>
      <c r="C437" s="10" t="s">
        <v>18</v>
      </c>
      <c r="D437" s="10" t="s">
        <v>61</v>
      </c>
      <c r="E437" s="10" t="s">
        <v>251</v>
      </c>
      <c r="F437" s="10" t="s">
        <v>37</v>
      </c>
      <c r="G437" s="11">
        <f t="shared" si="171"/>
        <v>3040609</v>
      </c>
      <c r="H437" s="3">
        <f t="shared" si="171"/>
        <v>0</v>
      </c>
      <c r="I437" s="3">
        <f t="shared" si="171"/>
        <v>0</v>
      </c>
      <c r="J437" s="3">
        <f t="shared" si="171"/>
        <v>3040609</v>
      </c>
      <c r="K437" s="11">
        <f t="shared" si="171"/>
        <v>1991598.24</v>
      </c>
      <c r="L437" s="53">
        <f t="shared" si="155"/>
        <v>0.65499978458262798</v>
      </c>
    </row>
    <row r="438" spans="1:12" ht="47.25" x14ac:dyDescent="0.2">
      <c r="A438" s="12" t="s">
        <v>38</v>
      </c>
      <c r="B438" s="10" t="s">
        <v>219</v>
      </c>
      <c r="C438" s="10" t="s">
        <v>18</v>
      </c>
      <c r="D438" s="10" t="s">
        <v>61</v>
      </c>
      <c r="E438" s="10" t="s">
        <v>251</v>
      </c>
      <c r="F438" s="10" t="s">
        <v>39</v>
      </c>
      <c r="G438" s="11">
        <v>3040609</v>
      </c>
      <c r="H438" s="3">
        <v>0</v>
      </c>
      <c r="I438" s="3">
        <v>0</v>
      </c>
      <c r="J438" s="3">
        <v>3040609</v>
      </c>
      <c r="K438" s="11">
        <v>1991598.24</v>
      </c>
      <c r="L438" s="53">
        <f t="shared" si="155"/>
        <v>0.65499978458262798</v>
      </c>
    </row>
    <row r="439" spans="1:12" ht="31.5" x14ac:dyDescent="0.2">
      <c r="A439" s="5" t="s">
        <v>252</v>
      </c>
      <c r="B439" s="6" t="s">
        <v>253</v>
      </c>
      <c r="C439" s="6" t="s">
        <v>0</v>
      </c>
      <c r="D439" s="6" t="s">
        <v>0</v>
      </c>
      <c r="E439" s="7" t="s">
        <v>0</v>
      </c>
      <c r="F439" s="7" t="s">
        <v>0</v>
      </c>
      <c r="G439" s="8">
        <f>G440</f>
        <v>2363493</v>
      </c>
      <c r="H439" s="3">
        <f>H440</f>
        <v>140000</v>
      </c>
      <c r="I439" s="3">
        <f>I440</f>
        <v>20000</v>
      </c>
      <c r="J439" s="2">
        <f t="shared" ref="J439:K439" si="172">J440</f>
        <v>2363493</v>
      </c>
      <c r="K439" s="8">
        <f t="shared" si="172"/>
        <v>2197539.64</v>
      </c>
      <c r="L439" s="53">
        <f t="shared" si="155"/>
        <v>0.92978470424917703</v>
      </c>
    </row>
    <row r="440" spans="1:12" ht="15.75" x14ac:dyDescent="0.2">
      <c r="A440" s="9" t="s">
        <v>24</v>
      </c>
      <c r="B440" s="10" t="s">
        <v>253</v>
      </c>
      <c r="C440" s="10" t="s">
        <v>25</v>
      </c>
      <c r="D440" s="10" t="s">
        <v>0</v>
      </c>
      <c r="E440" s="10" t="s">
        <v>0</v>
      </c>
      <c r="F440" s="10" t="s">
        <v>0</v>
      </c>
      <c r="G440" s="11">
        <f>G441+G445</f>
        <v>2363493</v>
      </c>
      <c r="H440" s="3">
        <f>H441+H445</f>
        <v>140000</v>
      </c>
      <c r="I440" s="3">
        <f>I441+I445</f>
        <v>20000</v>
      </c>
      <c r="J440" s="3">
        <f t="shared" ref="J440:K440" si="173">J441+J445</f>
        <v>2363493</v>
      </c>
      <c r="K440" s="11">
        <f t="shared" si="173"/>
        <v>2197539.64</v>
      </c>
      <c r="L440" s="53">
        <f t="shared" si="155"/>
        <v>0.92978470424917703</v>
      </c>
    </row>
    <row r="441" spans="1:12" ht="63" x14ac:dyDescent="0.2">
      <c r="A441" s="9" t="s">
        <v>254</v>
      </c>
      <c r="B441" s="10" t="s">
        <v>253</v>
      </c>
      <c r="C441" s="10" t="s">
        <v>25</v>
      </c>
      <c r="D441" s="10" t="s">
        <v>61</v>
      </c>
      <c r="E441" s="10" t="s">
        <v>0</v>
      </c>
      <c r="F441" s="10" t="s">
        <v>0</v>
      </c>
      <c r="G441" s="11">
        <f t="shared" ref="G441:K443" si="174">G442</f>
        <v>1144261</v>
      </c>
      <c r="H441" s="3">
        <f t="shared" si="174"/>
        <v>0</v>
      </c>
      <c r="I441" s="3">
        <f t="shared" si="174"/>
        <v>0</v>
      </c>
      <c r="J441" s="3">
        <f t="shared" si="174"/>
        <v>1144261</v>
      </c>
      <c r="K441" s="11">
        <f t="shared" si="174"/>
        <v>1021828.66</v>
      </c>
      <c r="L441" s="53">
        <f t="shared" si="155"/>
        <v>0.89300313477432158</v>
      </c>
    </row>
    <row r="442" spans="1:12" ht="31.5" x14ac:dyDescent="0.2">
      <c r="A442" s="12" t="s">
        <v>255</v>
      </c>
      <c r="B442" s="10" t="s">
        <v>253</v>
      </c>
      <c r="C442" s="10" t="s">
        <v>25</v>
      </c>
      <c r="D442" s="10" t="s">
        <v>61</v>
      </c>
      <c r="E442" s="10" t="s">
        <v>256</v>
      </c>
      <c r="F442" s="13" t="s">
        <v>0</v>
      </c>
      <c r="G442" s="11">
        <f t="shared" si="174"/>
        <v>1144261</v>
      </c>
      <c r="H442" s="3">
        <f t="shared" si="174"/>
        <v>0</v>
      </c>
      <c r="I442" s="3">
        <f t="shared" si="174"/>
        <v>0</v>
      </c>
      <c r="J442" s="3">
        <f t="shared" si="174"/>
        <v>1144261</v>
      </c>
      <c r="K442" s="11">
        <f t="shared" si="174"/>
        <v>1021828.66</v>
      </c>
      <c r="L442" s="53">
        <f t="shared" si="155"/>
        <v>0.89300313477432158</v>
      </c>
    </row>
    <row r="443" spans="1:12" ht="110.25" x14ac:dyDescent="0.2">
      <c r="A443" s="12" t="s">
        <v>30</v>
      </c>
      <c r="B443" s="10" t="s">
        <v>253</v>
      </c>
      <c r="C443" s="10" t="s">
        <v>25</v>
      </c>
      <c r="D443" s="10" t="s">
        <v>61</v>
      </c>
      <c r="E443" s="10" t="s">
        <v>256</v>
      </c>
      <c r="F443" s="10" t="s">
        <v>31</v>
      </c>
      <c r="G443" s="11">
        <f t="shared" si="174"/>
        <v>1144261</v>
      </c>
      <c r="H443" s="3">
        <f t="shared" si="174"/>
        <v>0</v>
      </c>
      <c r="I443" s="3">
        <f t="shared" si="174"/>
        <v>0</v>
      </c>
      <c r="J443" s="3">
        <f t="shared" si="174"/>
        <v>1144261</v>
      </c>
      <c r="K443" s="11">
        <f t="shared" si="174"/>
        <v>1021828.66</v>
      </c>
      <c r="L443" s="53">
        <f t="shared" si="155"/>
        <v>0.89300313477432158</v>
      </c>
    </row>
    <row r="444" spans="1:12" ht="47.25" x14ac:dyDescent="0.2">
      <c r="A444" s="12" t="s">
        <v>32</v>
      </c>
      <c r="B444" s="10" t="s">
        <v>253</v>
      </c>
      <c r="C444" s="10" t="s">
        <v>25</v>
      </c>
      <c r="D444" s="10" t="s">
        <v>61</v>
      </c>
      <c r="E444" s="10" t="s">
        <v>256</v>
      </c>
      <c r="F444" s="10" t="s">
        <v>33</v>
      </c>
      <c r="G444" s="11">
        <v>1144261</v>
      </c>
      <c r="H444" s="3">
        <v>0</v>
      </c>
      <c r="I444" s="3">
        <v>0</v>
      </c>
      <c r="J444" s="3">
        <v>1144261</v>
      </c>
      <c r="K444" s="11">
        <v>1021828.66</v>
      </c>
      <c r="L444" s="53">
        <f t="shared" si="155"/>
        <v>0.89300313477432158</v>
      </c>
    </row>
    <row r="445" spans="1:12" ht="78.75" x14ac:dyDescent="0.2">
      <c r="A445" s="9" t="s">
        <v>257</v>
      </c>
      <c r="B445" s="10" t="s">
        <v>253</v>
      </c>
      <c r="C445" s="10" t="s">
        <v>25</v>
      </c>
      <c r="D445" s="10" t="s">
        <v>63</v>
      </c>
      <c r="E445" s="10" t="s">
        <v>0</v>
      </c>
      <c r="F445" s="10" t="s">
        <v>0</v>
      </c>
      <c r="G445" s="11">
        <f>G446+G451</f>
        <v>1219232</v>
      </c>
      <c r="H445" s="3">
        <f>H446+H451</f>
        <v>140000</v>
      </c>
      <c r="I445" s="3">
        <f>I446+I451</f>
        <v>20000</v>
      </c>
      <c r="J445" s="3">
        <f t="shared" ref="J445:K445" si="175">J446+J451</f>
        <v>1219232</v>
      </c>
      <c r="K445" s="11">
        <f t="shared" si="175"/>
        <v>1175710.98</v>
      </c>
      <c r="L445" s="53">
        <f t="shared" si="155"/>
        <v>0.96430456221621474</v>
      </c>
    </row>
    <row r="446" spans="1:12" ht="47.25" x14ac:dyDescent="0.2">
      <c r="A446" s="12" t="s">
        <v>34</v>
      </c>
      <c r="B446" s="10" t="s">
        <v>253</v>
      </c>
      <c r="C446" s="10" t="s">
        <v>25</v>
      </c>
      <c r="D446" s="10" t="s">
        <v>63</v>
      </c>
      <c r="E446" s="10" t="s">
        <v>258</v>
      </c>
      <c r="F446" s="13" t="s">
        <v>0</v>
      </c>
      <c r="G446" s="11">
        <f>G447+G449</f>
        <v>979232</v>
      </c>
      <c r="H446" s="3">
        <f>H447+H449</f>
        <v>20000</v>
      </c>
      <c r="I446" s="3">
        <f>I447+I449</f>
        <v>0</v>
      </c>
      <c r="J446" s="3">
        <f t="shared" ref="J446:K446" si="176">J447+J449</f>
        <v>979232</v>
      </c>
      <c r="K446" s="11">
        <f t="shared" si="176"/>
        <v>935712.98</v>
      </c>
      <c r="L446" s="53">
        <f t="shared" si="155"/>
        <v>0.95555800872520502</v>
      </c>
    </row>
    <row r="447" spans="1:12" ht="110.25" x14ac:dyDescent="0.2">
      <c r="A447" s="12" t="s">
        <v>30</v>
      </c>
      <c r="B447" s="10" t="s">
        <v>253</v>
      </c>
      <c r="C447" s="10" t="s">
        <v>25</v>
      </c>
      <c r="D447" s="10" t="s">
        <v>63</v>
      </c>
      <c r="E447" s="10" t="s">
        <v>258</v>
      </c>
      <c r="F447" s="10" t="s">
        <v>31</v>
      </c>
      <c r="G447" s="11">
        <f>G448</f>
        <v>795729</v>
      </c>
      <c r="H447" s="3">
        <f>H448</f>
        <v>0</v>
      </c>
      <c r="I447" s="3">
        <f>I448</f>
        <v>-23000</v>
      </c>
      <c r="J447" s="3">
        <f t="shared" ref="J447:K447" si="177">J448</f>
        <v>795729</v>
      </c>
      <c r="K447" s="11">
        <f t="shared" si="177"/>
        <v>758654.63</v>
      </c>
      <c r="L447" s="53">
        <f t="shared" si="155"/>
        <v>0.95340829604048616</v>
      </c>
    </row>
    <row r="448" spans="1:12" ht="47.25" x14ac:dyDescent="0.2">
      <c r="A448" s="12" t="s">
        <v>32</v>
      </c>
      <c r="B448" s="10" t="s">
        <v>253</v>
      </c>
      <c r="C448" s="10" t="s">
        <v>25</v>
      </c>
      <c r="D448" s="10" t="s">
        <v>63</v>
      </c>
      <c r="E448" s="10" t="s">
        <v>258</v>
      </c>
      <c r="F448" s="10" t="s">
        <v>33</v>
      </c>
      <c r="G448" s="11">
        <v>795729</v>
      </c>
      <c r="H448" s="3">
        <v>0</v>
      </c>
      <c r="I448" s="3">
        <v>-23000</v>
      </c>
      <c r="J448" s="3">
        <v>795729</v>
      </c>
      <c r="K448" s="11">
        <v>758654.63</v>
      </c>
      <c r="L448" s="53">
        <f t="shared" si="155"/>
        <v>0.95340829604048616</v>
      </c>
    </row>
    <row r="449" spans="1:12" ht="47.25" x14ac:dyDescent="0.2">
      <c r="A449" s="12" t="s">
        <v>36</v>
      </c>
      <c r="B449" s="10" t="s">
        <v>253</v>
      </c>
      <c r="C449" s="10" t="s">
        <v>25</v>
      </c>
      <c r="D449" s="10" t="s">
        <v>63</v>
      </c>
      <c r="E449" s="10" t="s">
        <v>258</v>
      </c>
      <c r="F449" s="10" t="s">
        <v>37</v>
      </c>
      <c r="G449" s="11">
        <f>G450</f>
        <v>183503</v>
      </c>
      <c r="H449" s="3">
        <f>H450</f>
        <v>20000</v>
      </c>
      <c r="I449" s="3">
        <f>I450</f>
        <v>23000</v>
      </c>
      <c r="J449" s="3">
        <f t="shared" ref="J449:K449" si="178">J450</f>
        <v>183503</v>
      </c>
      <c r="K449" s="11">
        <f t="shared" si="178"/>
        <v>177058.35</v>
      </c>
      <c r="L449" s="53">
        <f t="shared" si="155"/>
        <v>0.96487986572426609</v>
      </c>
    </row>
    <row r="450" spans="1:12" ht="47.25" x14ac:dyDescent="0.2">
      <c r="A450" s="12" t="s">
        <v>38</v>
      </c>
      <c r="B450" s="10" t="s">
        <v>253</v>
      </c>
      <c r="C450" s="10" t="s">
        <v>25</v>
      </c>
      <c r="D450" s="10" t="s">
        <v>63</v>
      </c>
      <c r="E450" s="10" t="s">
        <v>258</v>
      </c>
      <c r="F450" s="10" t="s">
        <v>39</v>
      </c>
      <c r="G450" s="11">
        <v>183503</v>
      </c>
      <c r="H450" s="3">
        <v>20000</v>
      </c>
      <c r="I450" s="3">
        <v>23000</v>
      </c>
      <c r="J450" s="3">
        <v>183503</v>
      </c>
      <c r="K450" s="11">
        <v>177058.35</v>
      </c>
      <c r="L450" s="53">
        <f t="shared" si="155"/>
        <v>0.96487986572426609</v>
      </c>
    </row>
    <row r="451" spans="1:12" ht="47.25" x14ac:dyDescent="0.2">
      <c r="A451" s="17" t="s">
        <v>309</v>
      </c>
      <c r="B451" s="10" t="s">
        <v>253</v>
      </c>
      <c r="C451" s="10" t="s">
        <v>25</v>
      </c>
      <c r="D451" s="10" t="s">
        <v>63</v>
      </c>
      <c r="E451" s="10" t="s">
        <v>259</v>
      </c>
      <c r="F451" s="13" t="s">
        <v>0</v>
      </c>
      <c r="G451" s="11">
        <f t="shared" ref="G451:K452" si="179">G452</f>
        <v>240000</v>
      </c>
      <c r="H451" s="3">
        <f t="shared" si="179"/>
        <v>120000</v>
      </c>
      <c r="I451" s="3">
        <f t="shared" si="179"/>
        <v>20000</v>
      </c>
      <c r="J451" s="3">
        <f t="shared" si="179"/>
        <v>240000</v>
      </c>
      <c r="K451" s="11">
        <f t="shared" si="179"/>
        <v>239998</v>
      </c>
      <c r="L451" s="53">
        <f t="shared" si="155"/>
        <v>0.99999166666666661</v>
      </c>
    </row>
    <row r="452" spans="1:12" ht="47.25" x14ac:dyDescent="0.2">
      <c r="A452" s="12" t="s">
        <v>36</v>
      </c>
      <c r="B452" s="10" t="s">
        <v>253</v>
      </c>
      <c r="C452" s="10" t="s">
        <v>25</v>
      </c>
      <c r="D452" s="10" t="s">
        <v>63</v>
      </c>
      <c r="E452" s="10" t="s">
        <v>259</v>
      </c>
      <c r="F452" s="10" t="s">
        <v>37</v>
      </c>
      <c r="G452" s="11">
        <f t="shared" si="179"/>
        <v>240000</v>
      </c>
      <c r="H452" s="3">
        <f t="shared" si="179"/>
        <v>120000</v>
      </c>
      <c r="I452" s="3">
        <f t="shared" si="179"/>
        <v>20000</v>
      </c>
      <c r="J452" s="3">
        <f t="shared" si="179"/>
        <v>240000</v>
      </c>
      <c r="K452" s="11">
        <f t="shared" si="179"/>
        <v>239998</v>
      </c>
      <c r="L452" s="53">
        <f t="shared" si="155"/>
        <v>0.99999166666666661</v>
      </c>
    </row>
    <row r="453" spans="1:12" ht="47.25" x14ac:dyDescent="0.2">
      <c r="A453" s="12" t="s">
        <v>38</v>
      </c>
      <c r="B453" s="10" t="s">
        <v>253</v>
      </c>
      <c r="C453" s="10" t="s">
        <v>25</v>
      </c>
      <c r="D453" s="10" t="s">
        <v>63</v>
      </c>
      <c r="E453" s="10" t="s">
        <v>259</v>
      </c>
      <c r="F453" s="10" t="s">
        <v>39</v>
      </c>
      <c r="G453" s="11">
        <v>240000</v>
      </c>
      <c r="H453" s="3">
        <v>120000</v>
      </c>
      <c r="I453" s="3">
        <v>20000</v>
      </c>
      <c r="J453" s="3">
        <v>240000</v>
      </c>
      <c r="K453" s="11">
        <v>239998</v>
      </c>
      <c r="L453" s="53">
        <f t="shared" si="155"/>
        <v>0.99999166666666661</v>
      </c>
    </row>
    <row r="454" spans="1:12" ht="31.5" x14ac:dyDescent="0.2">
      <c r="A454" s="5" t="s">
        <v>260</v>
      </c>
      <c r="B454" s="6" t="s">
        <v>261</v>
      </c>
      <c r="C454" s="6" t="s">
        <v>0</v>
      </c>
      <c r="D454" s="6" t="s">
        <v>0</v>
      </c>
      <c r="E454" s="7" t="s">
        <v>0</v>
      </c>
      <c r="F454" s="7" t="s">
        <v>0</v>
      </c>
      <c r="G454" s="8">
        <f t="shared" ref="G454:K455" si="180">G455</f>
        <v>1071275</v>
      </c>
      <c r="H454" s="3">
        <f t="shared" si="180"/>
        <v>0</v>
      </c>
      <c r="I454" s="3">
        <f t="shared" si="180"/>
        <v>0</v>
      </c>
      <c r="J454" s="2">
        <f t="shared" si="180"/>
        <v>1071275</v>
      </c>
      <c r="K454" s="8">
        <f t="shared" si="180"/>
        <v>1003720.74</v>
      </c>
      <c r="L454" s="53">
        <f t="shared" si="155"/>
        <v>0.93694031877902495</v>
      </c>
    </row>
    <row r="455" spans="1:12" ht="15.75" x14ac:dyDescent="0.2">
      <c r="A455" s="9" t="s">
        <v>24</v>
      </c>
      <c r="B455" s="10" t="s">
        <v>261</v>
      </c>
      <c r="C455" s="10" t="s">
        <v>25</v>
      </c>
      <c r="D455" s="10" t="s">
        <v>0</v>
      </c>
      <c r="E455" s="10" t="s">
        <v>0</v>
      </c>
      <c r="F455" s="10" t="s">
        <v>0</v>
      </c>
      <c r="G455" s="11">
        <f t="shared" si="180"/>
        <v>1071275</v>
      </c>
      <c r="H455" s="3">
        <f t="shared" si="180"/>
        <v>0</v>
      </c>
      <c r="I455" s="3">
        <f t="shared" si="180"/>
        <v>0</v>
      </c>
      <c r="J455" s="3">
        <f t="shared" si="180"/>
        <v>1071275</v>
      </c>
      <c r="K455" s="11">
        <f t="shared" si="180"/>
        <v>1003720.74</v>
      </c>
      <c r="L455" s="53">
        <f t="shared" si="155"/>
        <v>0.93694031877902495</v>
      </c>
    </row>
    <row r="456" spans="1:12" ht="78.75" x14ac:dyDescent="0.2">
      <c r="A456" s="9" t="s">
        <v>159</v>
      </c>
      <c r="B456" s="10" t="s">
        <v>261</v>
      </c>
      <c r="C456" s="10" t="s">
        <v>25</v>
      </c>
      <c r="D456" s="10" t="s">
        <v>148</v>
      </c>
      <c r="E456" s="10" t="s">
        <v>0</v>
      </c>
      <c r="F456" s="10" t="s">
        <v>0</v>
      </c>
      <c r="G456" s="11">
        <f>G457+G462</f>
        <v>1071275</v>
      </c>
      <c r="H456" s="3">
        <f>H457+H462</f>
        <v>0</v>
      </c>
      <c r="I456" s="3">
        <f>I457+I462</f>
        <v>0</v>
      </c>
      <c r="J456" s="3">
        <f t="shared" ref="J456:K456" si="181">J457+J462</f>
        <v>1071275</v>
      </c>
      <c r="K456" s="11">
        <f t="shared" si="181"/>
        <v>1003720.74</v>
      </c>
      <c r="L456" s="53">
        <f t="shared" si="155"/>
        <v>0.93694031877902495</v>
      </c>
    </row>
    <row r="457" spans="1:12" ht="47.25" x14ac:dyDescent="0.2">
      <c r="A457" s="12" t="s">
        <v>34</v>
      </c>
      <c r="B457" s="10" t="s">
        <v>261</v>
      </c>
      <c r="C457" s="10" t="s">
        <v>25</v>
      </c>
      <c r="D457" s="10" t="s">
        <v>148</v>
      </c>
      <c r="E457" s="10" t="s">
        <v>258</v>
      </c>
      <c r="F457" s="13" t="s">
        <v>0</v>
      </c>
      <c r="G457" s="11">
        <f>G458+G460</f>
        <v>74014</v>
      </c>
      <c r="H457" s="3">
        <f>H458+H460</f>
        <v>0</v>
      </c>
      <c r="I457" s="3">
        <f>I458+I460</f>
        <v>0</v>
      </c>
      <c r="J457" s="3">
        <f t="shared" ref="J457:K457" si="182">J458+J460</f>
        <v>74014</v>
      </c>
      <c r="K457" s="11">
        <f t="shared" si="182"/>
        <v>73916.19</v>
      </c>
      <c r="L457" s="53">
        <f t="shared" si="155"/>
        <v>0.99867849325803226</v>
      </c>
    </row>
    <row r="458" spans="1:12" ht="110.25" x14ac:dyDescent="0.2">
      <c r="A458" s="12" t="s">
        <v>30</v>
      </c>
      <c r="B458" s="10" t="s">
        <v>261</v>
      </c>
      <c r="C458" s="10" t="s">
        <v>25</v>
      </c>
      <c r="D458" s="10" t="s">
        <v>148</v>
      </c>
      <c r="E458" s="10" t="s">
        <v>258</v>
      </c>
      <c r="F458" s="10" t="s">
        <v>31</v>
      </c>
      <c r="G458" s="11">
        <f>G459</f>
        <v>57369</v>
      </c>
      <c r="H458" s="3">
        <f>H459</f>
        <v>0</v>
      </c>
      <c r="I458" s="3">
        <f>I459</f>
        <v>0</v>
      </c>
      <c r="J458" s="3">
        <f t="shared" ref="J458:K458" si="183">J459</f>
        <v>57369</v>
      </c>
      <c r="K458" s="11">
        <f t="shared" si="183"/>
        <v>57309.59</v>
      </c>
      <c r="L458" s="53">
        <f t="shared" si="155"/>
        <v>0.99896442329481072</v>
      </c>
    </row>
    <row r="459" spans="1:12" ht="47.25" x14ac:dyDescent="0.2">
      <c r="A459" s="12" t="s">
        <v>32</v>
      </c>
      <c r="B459" s="10" t="s">
        <v>261</v>
      </c>
      <c r="C459" s="10" t="s">
        <v>25</v>
      </c>
      <c r="D459" s="10" t="s">
        <v>148</v>
      </c>
      <c r="E459" s="10" t="s">
        <v>258</v>
      </c>
      <c r="F459" s="10" t="s">
        <v>33</v>
      </c>
      <c r="G459" s="11">
        <v>57369</v>
      </c>
      <c r="H459" s="3">
        <v>0</v>
      </c>
      <c r="I459" s="3">
        <v>0</v>
      </c>
      <c r="J459" s="3">
        <v>57369</v>
      </c>
      <c r="K459" s="11">
        <v>57309.59</v>
      </c>
      <c r="L459" s="53">
        <f t="shared" si="155"/>
        <v>0.99896442329481072</v>
      </c>
    </row>
    <row r="460" spans="1:12" ht="47.25" x14ac:dyDescent="0.2">
      <c r="A460" s="12" t="s">
        <v>36</v>
      </c>
      <c r="B460" s="10" t="s">
        <v>261</v>
      </c>
      <c r="C460" s="10" t="s">
        <v>25</v>
      </c>
      <c r="D460" s="10" t="s">
        <v>148</v>
      </c>
      <c r="E460" s="10" t="s">
        <v>258</v>
      </c>
      <c r="F460" s="10" t="s">
        <v>37</v>
      </c>
      <c r="G460" s="11">
        <f>G461</f>
        <v>16645</v>
      </c>
      <c r="H460" s="3">
        <f>H461</f>
        <v>0</v>
      </c>
      <c r="I460" s="3">
        <f>I461</f>
        <v>0</v>
      </c>
      <c r="J460" s="3">
        <f t="shared" ref="J460:K460" si="184">J461</f>
        <v>16645</v>
      </c>
      <c r="K460" s="11">
        <f t="shared" si="184"/>
        <v>16606.599999999999</v>
      </c>
      <c r="L460" s="53">
        <f t="shared" si="155"/>
        <v>0.99769300090117141</v>
      </c>
    </row>
    <row r="461" spans="1:12" ht="47.25" x14ac:dyDescent="0.2">
      <c r="A461" s="12" t="s">
        <v>38</v>
      </c>
      <c r="B461" s="10" t="s">
        <v>261</v>
      </c>
      <c r="C461" s="10" t="s">
        <v>25</v>
      </c>
      <c r="D461" s="10" t="s">
        <v>148</v>
      </c>
      <c r="E461" s="10" t="s">
        <v>258</v>
      </c>
      <c r="F461" s="10" t="s">
        <v>39</v>
      </c>
      <c r="G461" s="11">
        <v>16645</v>
      </c>
      <c r="H461" s="3">
        <v>0</v>
      </c>
      <c r="I461" s="3">
        <v>0</v>
      </c>
      <c r="J461" s="3">
        <v>16645</v>
      </c>
      <c r="K461" s="11">
        <v>16606.599999999999</v>
      </c>
      <c r="L461" s="53">
        <f t="shared" si="155"/>
        <v>0.99769300090117141</v>
      </c>
    </row>
    <row r="462" spans="1:12" ht="63" x14ac:dyDescent="0.2">
      <c r="A462" s="12" t="s">
        <v>262</v>
      </c>
      <c r="B462" s="10" t="s">
        <v>261</v>
      </c>
      <c r="C462" s="10" t="s">
        <v>25</v>
      </c>
      <c r="D462" s="10" t="s">
        <v>148</v>
      </c>
      <c r="E462" s="10" t="s">
        <v>263</v>
      </c>
      <c r="F462" s="13" t="s">
        <v>0</v>
      </c>
      <c r="G462" s="11">
        <f t="shared" ref="G462:K463" si="185">G463</f>
        <v>997261</v>
      </c>
      <c r="H462" s="3">
        <f t="shared" si="185"/>
        <v>0</v>
      </c>
      <c r="I462" s="3">
        <f t="shared" si="185"/>
        <v>0</v>
      </c>
      <c r="J462" s="3">
        <f t="shared" si="185"/>
        <v>997261</v>
      </c>
      <c r="K462" s="11">
        <f t="shared" si="185"/>
        <v>929804.55</v>
      </c>
      <c r="L462" s="53">
        <f t="shared" ref="L462:L465" si="186">K462/J462</f>
        <v>0.93235827932707693</v>
      </c>
    </row>
    <row r="463" spans="1:12" ht="110.25" x14ac:dyDescent="0.2">
      <c r="A463" s="12" t="s">
        <v>30</v>
      </c>
      <c r="B463" s="10" t="s">
        <v>261</v>
      </c>
      <c r="C463" s="10" t="s">
        <v>25</v>
      </c>
      <c r="D463" s="10" t="s">
        <v>148</v>
      </c>
      <c r="E463" s="10" t="s">
        <v>263</v>
      </c>
      <c r="F463" s="10" t="s">
        <v>31</v>
      </c>
      <c r="G463" s="11">
        <f t="shared" si="185"/>
        <v>997261</v>
      </c>
      <c r="H463" s="3">
        <f t="shared" si="185"/>
        <v>0</v>
      </c>
      <c r="I463" s="3">
        <f t="shared" si="185"/>
        <v>0</v>
      </c>
      <c r="J463" s="3">
        <f t="shared" si="185"/>
        <v>997261</v>
      </c>
      <c r="K463" s="11">
        <f t="shared" si="185"/>
        <v>929804.55</v>
      </c>
      <c r="L463" s="53">
        <f t="shared" si="186"/>
        <v>0.93235827932707693</v>
      </c>
    </row>
    <row r="464" spans="1:12" ht="47.25" x14ac:dyDescent="0.2">
      <c r="A464" s="12" t="s">
        <v>32</v>
      </c>
      <c r="B464" s="10" t="s">
        <v>261</v>
      </c>
      <c r="C464" s="10" t="s">
        <v>25</v>
      </c>
      <c r="D464" s="10" t="s">
        <v>148</v>
      </c>
      <c r="E464" s="10" t="s">
        <v>263</v>
      </c>
      <c r="F464" s="10" t="s">
        <v>33</v>
      </c>
      <c r="G464" s="11">
        <v>997261</v>
      </c>
      <c r="H464" s="3">
        <v>0</v>
      </c>
      <c r="I464" s="3">
        <v>0</v>
      </c>
      <c r="J464" s="3">
        <v>997261</v>
      </c>
      <c r="K464" s="11">
        <v>929804.55</v>
      </c>
      <c r="L464" s="53">
        <f t="shared" si="186"/>
        <v>0.93235827932707693</v>
      </c>
    </row>
    <row r="465" spans="1:12" ht="15.75" x14ac:dyDescent="0.2">
      <c r="A465" s="57" t="s">
        <v>21</v>
      </c>
      <c r="B465" s="57"/>
      <c r="C465" s="57"/>
      <c r="D465" s="57"/>
      <c r="E465" s="57"/>
      <c r="F465" s="57"/>
      <c r="G465" s="8">
        <f>G13+G231+G257+G352+G439+G454</f>
        <v>341779552.42999995</v>
      </c>
      <c r="H465" s="3">
        <f>H13+H231+H257+H352+H439+H454</f>
        <v>18220639.41</v>
      </c>
      <c r="I465" s="3">
        <f>I13+I231+I257+I352+I439+I454</f>
        <v>12233695.15</v>
      </c>
      <c r="J465" s="2">
        <f t="shared" ref="J465:K465" si="187">J13+J231+J257+J352+J439+J454</f>
        <v>342040083.43000001</v>
      </c>
      <c r="K465" s="8">
        <f t="shared" si="187"/>
        <v>323528839.77999997</v>
      </c>
      <c r="L465" s="53">
        <f t="shared" si="186"/>
        <v>0.94587989961770536</v>
      </c>
    </row>
  </sheetData>
  <mergeCells count="7">
    <mergeCell ref="A10:L10"/>
    <mergeCell ref="A465:F465"/>
    <mergeCell ref="K3:L3"/>
    <mergeCell ref="K6:L6"/>
    <mergeCell ref="K5:L5"/>
    <mergeCell ref="K4:L4"/>
    <mergeCell ref="A7:L9"/>
  </mergeCells>
  <pageMargins left="0.39370078740157483" right="0.39370078740157483" top="0.43307086614173229" bottom="0.51181102362204722" header="0.31496062992125984" footer="0.31496062992125984"/>
  <pageSetup paperSize="9" scale="55" fitToHeight="0" orientation="portrait" r:id="rId1"/>
  <headerFooter>
    <oddHeader>&amp;C&amp;P</oddHeader>
  </headerFooter>
  <rowBreaks count="2" manualBreakCount="2">
    <brk id="247" max="11" man="1"/>
    <brk id="26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2021-03-16T09:15:37Z</dcterms:modified>
</cp:coreProperties>
</file>