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9" i="1" l="1"/>
  <c r="M59" i="1"/>
  <c r="L59" i="1"/>
  <c r="K288" i="1" l="1"/>
  <c r="K291" i="1" l="1"/>
  <c r="K59" i="1"/>
  <c r="M614" i="1"/>
  <c r="M685" i="1" l="1"/>
  <c r="M616" i="1"/>
  <c r="L303" i="1" l="1"/>
  <c r="K303" i="1"/>
  <c r="M81" i="1" l="1"/>
  <c r="M23" i="1" s="1"/>
  <c r="L81" i="1"/>
  <c r="L23" i="1" s="1"/>
  <c r="K81" i="1"/>
  <c r="K23" i="1" s="1"/>
  <c r="J81" i="1"/>
  <c r="J23" i="1" s="1"/>
  <c r="L576" i="1" l="1"/>
  <c r="K576" i="1"/>
  <c r="L362" i="1" l="1"/>
  <c r="K362" i="1"/>
  <c r="K340" i="1"/>
  <c r="M693" i="1" l="1"/>
  <c r="M687" i="1"/>
  <c r="M686" i="1"/>
  <c r="M684" i="1"/>
  <c r="M683" i="1"/>
  <c r="M678" i="1"/>
  <c r="M673" i="1"/>
  <c r="M668" i="1"/>
  <c r="M661" i="1"/>
  <c r="M648" i="1" s="1"/>
  <c r="M629" i="1" s="1"/>
  <c r="M74" i="1" s="1"/>
  <c r="M660" i="1"/>
  <c r="M647" i="1" s="1"/>
  <c r="M628" i="1" s="1"/>
  <c r="M73" i="1" s="1"/>
  <c r="M659" i="1"/>
  <c r="M646" i="1" s="1"/>
  <c r="M627" i="1" s="1"/>
  <c r="M72" i="1" s="1"/>
  <c r="M656" i="1"/>
  <c r="M650" i="1"/>
  <c r="M649" i="1"/>
  <c r="M630" i="1" s="1"/>
  <c r="M75" i="1" s="1"/>
  <c r="M645" i="1"/>
  <c r="M626" i="1" s="1"/>
  <c r="M71" i="1" s="1"/>
  <c r="M644" i="1"/>
  <c r="M643" i="1"/>
  <c r="M642" i="1"/>
  <c r="M636" i="1"/>
  <c r="M631" i="1" s="1"/>
  <c r="M635" i="1"/>
  <c r="M634" i="1"/>
  <c r="M633" i="1"/>
  <c r="M623" i="1"/>
  <c r="M615" i="1"/>
  <c r="M618" i="1" s="1"/>
  <c r="M613" i="1"/>
  <c r="M607" i="1"/>
  <c r="M606" i="1"/>
  <c r="M605" i="1"/>
  <c r="M604" i="1"/>
  <c r="M603" i="1"/>
  <c r="M598" i="1"/>
  <c r="M593" i="1"/>
  <c r="M588" i="1"/>
  <c r="M581" i="1"/>
  <c r="M532" i="1" s="1"/>
  <c r="M69" i="1" s="1"/>
  <c r="M580" i="1"/>
  <c r="M579" i="1"/>
  <c r="M577" i="1"/>
  <c r="M525" i="1" s="1"/>
  <c r="M50" i="1" s="1"/>
  <c r="M576" i="1"/>
  <c r="M524" i="1" s="1"/>
  <c r="M49" i="1" s="1"/>
  <c r="M575" i="1"/>
  <c r="M523" i="1" s="1"/>
  <c r="M48" i="1" s="1"/>
  <c r="M574" i="1"/>
  <c r="M569" i="1"/>
  <c r="M564" i="1"/>
  <c r="M559" i="1"/>
  <c r="M554" i="1"/>
  <c r="M549" i="1"/>
  <c r="M543" i="1"/>
  <c r="M542" i="1"/>
  <c r="M529" i="1" s="1"/>
  <c r="M66" i="1" s="1"/>
  <c r="M541" i="1"/>
  <c r="M540" i="1"/>
  <c r="M522" i="1" s="1"/>
  <c r="M47" i="1" s="1"/>
  <c r="M539" i="1"/>
  <c r="M521" i="1" s="1"/>
  <c r="M46" i="1" s="1"/>
  <c r="M538" i="1"/>
  <c r="M520" i="1" s="1"/>
  <c r="M45" i="1" s="1"/>
  <c r="M537" i="1"/>
  <c r="M519" i="1" s="1"/>
  <c r="M44" i="1" s="1"/>
  <c r="M536" i="1"/>
  <c r="M518" i="1" s="1"/>
  <c r="M533" i="1"/>
  <c r="M70" i="1" s="1"/>
  <c r="M531" i="1"/>
  <c r="M68" i="1" s="1"/>
  <c r="M530" i="1"/>
  <c r="M67" i="1" s="1"/>
  <c r="M527" i="1"/>
  <c r="M52" i="1" s="1"/>
  <c r="M526" i="1"/>
  <c r="M51" i="1" s="1"/>
  <c r="M493" i="1"/>
  <c r="M485" i="1" s="1"/>
  <c r="M42" i="1" s="1"/>
  <c r="M512" i="1"/>
  <c r="M507" i="1"/>
  <c r="M502" i="1"/>
  <c r="M496" i="1"/>
  <c r="M495" i="1"/>
  <c r="M494" i="1"/>
  <c r="M492" i="1"/>
  <c r="M484" i="1" s="1"/>
  <c r="M41" i="1" s="1"/>
  <c r="M491" i="1"/>
  <c r="M40" i="1" s="1"/>
  <c r="M490" i="1"/>
  <c r="M482" i="1" s="1"/>
  <c r="M481" i="1"/>
  <c r="M475" i="1"/>
  <c r="M474" i="1"/>
  <c r="M473" i="1"/>
  <c r="M472" i="1"/>
  <c r="M445" i="1" s="1"/>
  <c r="M38" i="1" s="1"/>
  <c r="M471" i="1"/>
  <c r="M465" i="1"/>
  <c r="M464" i="1"/>
  <c r="M463" i="1"/>
  <c r="M462" i="1"/>
  <c r="M453" i="1"/>
  <c r="M447" i="1" s="1"/>
  <c r="M65" i="1" s="1"/>
  <c r="M454" i="1"/>
  <c r="M452" i="1"/>
  <c r="M451" i="1"/>
  <c r="M443" i="1" s="1"/>
  <c r="M36" i="1" s="1"/>
  <c r="M450" i="1"/>
  <c r="M441" i="1"/>
  <c r="M431" i="1"/>
  <c r="M419" i="1" s="1"/>
  <c r="M423" i="1" s="1"/>
  <c r="M430" i="1"/>
  <c r="M429" i="1"/>
  <c r="M424" i="1"/>
  <c r="M414" i="1" s="1"/>
  <c r="M407" i="1"/>
  <c r="M402" i="1"/>
  <c r="M397" i="1"/>
  <c r="M392" i="1"/>
  <c r="M387" i="1"/>
  <c r="M382" i="1"/>
  <c r="M377" i="1"/>
  <c r="M372" i="1"/>
  <c r="M366" i="1"/>
  <c r="M360" i="1" s="1"/>
  <c r="M365" i="1"/>
  <c r="M359" i="1" s="1"/>
  <c r="M364" i="1"/>
  <c r="M363" i="1"/>
  <c r="M357" i="1" s="1"/>
  <c r="M351" i="1" s="1"/>
  <c r="M362" i="1"/>
  <c r="M356" i="1" s="1"/>
  <c r="M346" i="1" s="1"/>
  <c r="M350" i="1" s="1"/>
  <c r="M333" i="1"/>
  <c r="M327" i="1" s="1"/>
  <c r="M332" i="1"/>
  <c r="M326" i="1" s="1"/>
  <c r="M331" i="1"/>
  <c r="M325" i="1" s="1"/>
  <c r="M323" i="1"/>
  <c r="M308" i="1" s="1"/>
  <c r="M335" i="1" s="1"/>
  <c r="M339" i="1" s="1"/>
  <c r="M322" i="1"/>
  <c r="M317" i="1"/>
  <c r="M303" i="1"/>
  <c r="M301" i="1"/>
  <c r="M292" i="1"/>
  <c r="M287" i="1" s="1"/>
  <c r="M290" i="1"/>
  <c r="M289" i="1"/>
  <c r="M64" i="1" s="1"/>
  <c r="M285" i="1"/>
  <c r="M286" i="1" s="1"/>
  <c r="M281" i="1"/>
  <c r="M274" i="1"/>
  <c r="M273" i="1"/>
  <c r="M272" i="1"/>
  <c r="M29" i="1" s="1"/>
  <c r="M271" i="1"/>
  <c r="M266" i="1"/>
  <c r="M260" i="1"/>
  <c r="M259" i="1"/>
  <c r="M258" i="1"/>
  <c r="M257" i="1"/>
  <c r="M28" i="1" s="1"/>
  <c r="M256" i="1"/>
  <c r="M242" i="1"/>
  <c r="M246" i="1" s="1"/>
  <c r="M241" i="1"/>
  <c r="M236" i="1"/>
  <c r="M231" i="1"/>
  <c r="M225" i="1"/>
  <c r="M190" i="1" s="1"/>
  <c r="M224" i="1"/>
  <c r="M189" i="1" s="1"/>
  <c r="M63" i="1" s="1"/>
  <c r="M223" i="1"/>
  <c r="M188" i="1" s="1"/>
  <c r="M222" i="1"/>
  <c r="M221" i="1"/>
  <c r="M216" i="1"/>
  <c r="M211" i="1"/>
  <c r="M206" i="1"/>
  <c r="M200" i="1"/>
  <c r="M199" i="1"/>
  <c r="M198" i="1"/>
  <c r="M197" i="1"/>
  <c r="M196" i="1"/>
  <c r="M186" i="1"/>
  <c r="M180" i="1"/>
  <c r="M179" i="1"/>
  <c r="M62" i="1" s="1"/>
  <c r="M178" i="1"/>
  <c r="M177" i="1"/>
  <c r="M172" i="1"/>
  <c r="M167" i="1" s="1"/>
  <c r="M170" i="1"/>
  <c r="M169" i="1"/>
  <c r="M168" i="1"/>
  <c r="M166" i="1"/>
  <c r="M161" i="1"/>
  <c r="M155" i="1"/>
  <c r="M154" i="1"/>
  <c r="M153" i="1"/>
  <c r="M152" i="1"/>
  <c r="M150" i="1"/>
  <c r="M144" i="1"/>
  <c r="M143" i="1"/>
  <c r="M141" i="1"/>
  <c r="M140" i="1"/>
  <c r="M134" i="1"/>
  <c r="M129" i="1" s="1"/>
  <c r="M124" i="1" s="1"/>
  <c r="M132" i="1"/>
  <c r="M127" i="1" s="1"/>
  <c r="M122" i="1" s="1"/>
  <c r="M131" i="1"/>
  <c r="M126" i="1" s="1"/>
  <c r="M123" i="1"/>
  <c r="M120" i="1"/>
  <c r="M114" i="1"/>
  <c r="M113" i="1"/>
  <c r="M112" i="1"/>
  <c r="M111" i="1"/>
  <c r="M110" i="1"/>
  <c r="M105" i="1"/>
  <c r="M100" i="1"/>
  <c r="M95" i="1"/>
  <c r="M78" i="1"/>
  <c r="M84" i="1"/>
  <c r="M82" i="1"/>
  <c r="M80" i="1"/>
  <c r="M22" i="1" s="1"/>
  <c r="M79" i="1"/>
  <c r="M21" i="1" s="1"/>
  <c r="M60" i="1"/>
  <c r="M55" i="1"/>
  <c r="M54" i="1"/>
  <c r="M25" i="1"/>
  <c r="M130" i="1" l="1"/>
  <c r="M181" i="1"/>
  <c r="M291" i="1"/>
  <c r="M625" i="1"/>
  <c r="M58" i="1" s="1"/>
  <c r="M296" i="1"/>
  <c r="M201" i="1"/>
  <c r="M226" i="1"/>
  <c r="M466" i="1"/>
  <c r="M408" i="1"/>
  <c r="M33" i="1" s="1"/>
  <c r="M418" i="1"/>
  <c r="M637" i="1"/>
  <c r="M663" i="1"/>
  <c r="M409" i="1"/>
  <c r="M34" i="1" s="1"/>
  <c r="M428" i="1"/>
  <c r="M528" i="1"/>
  <c r="M57" i="1" s="1"/>
  <c r="M624" i="1"/>
  <c r="M53" i="1" s="1"/>
  <c r="M651" i="1"/>
  <c r="M115" i="1"/>
  <c r="M187" i="1"/>
  <c r="M191" i="1" s="1"/>
  <c r="M334" i="1"/>
  <c r="M608" i="1"/>
  <c r="M435" i="1"/>
  <c r="M367" i="1"/>
  <c r="M483" i="1"/>
  <c r="M489" i="1" s="1"/>
  <c r="M444" i="1"/>
  <c r="M37" i="1" s="1"/>
  <c r="M455" i="1"/>
  <c r="M20" i="1"/>
  <c r="M85" i="1"/>
  <c r="M171" i="1"/>
  <c r="M26" i="1"/>
  <c r="M39" i="1"/>
  <c r="M328" i="1"/>
  <c r="M355" i="1"/>
  <c r="M341" i="1"/>
  <c r="M32" i="1" s="1"/>
  <c r="M43" i="1"/>
  <c r="M497" i="1"/>
  <c r="M142" i="1"/>
  <c r="M56" i="1" s="1"/>
  <c r="M476" i="1"/>
  <c r="M340" i="1"/>
  <c r="M461" i="1"/>
  <c r="M583" i="1"/>
  <c r="M27" i="1"/>
  <c r="M90" i="1"/>
  <c r="M133" i="1"/>
  <c r="M151" i="1"/>
  <c r="M251" i="1"/>
  <c r="M275" i="1"/>
  <c r="M76" i="1" s="1"/>
  <c r="M302" i="1"/>
  <c r="M30" i="1" s="1"/>
  <c r="M312" i="1"/>
  <c r="M358" i="1"/>
  <c r="M361" i="1" s="1"/>
  <c r="M442" i="1"/>
  <c r="M517" i="1"/>
  <c r="M261" i="1"/>
  <c r="M544" i="1"/>
  <c r="M176" i="1"/>
  <c r="M121" i="1"/>
  <c r="M125" i="1" s="1"/>
  <c r="L431" i="1"/>
  <c r="L435" i="1" s="1"/>
  <c r="K419" i="1"/>
  <c r="J431" i="1"/>
  <c r="J419" i="1" s="1"/>
  <c r="J441" i="1"/>
  <c r="M307" i="1" l="1"/>
  <c r="M413" i="1"/>
  <c r="K435" i="1"/>
  <c r="M632" i="1"/>
  <c r="M535" i="1"/>
  <c r="M688" i="1"/>
  <c r="M156" i="1"/>
  <c r="M24" i="1"/>
  <c r="M449" i="1"/>
  <c r="M35" i="1"/>
  <c r="M135" i="1"/>
  <c r="M61" i="1"/>
  <c r="M145" i="1"/>
  <c r="M345" i="1"/>
  <c r="M31" i="1"/>
  <c r="M276" i="1"/>
  <c r="L419" i="1"/>
  <c r="J285" i="1"/>
  <c r="M77" i="1" l="1"/>
  <c r="L532" i="1"/>
  <c r="L69" i="1" s="1"/>
  <c r="K532" i="1"/>
  <c r="K69" i="1" s="1"/>
  <c r="J581" i="1"/>
  <c r="J532" i="1" s="1"/>
  <c r="J69" i="1" s="1"/>
  <c r="L603" i="1"/>
  <c r="K603" i="1"/>
  <c r="J603" i="1"/>
  <c r="J565" i="1" l="1"/>
  <c r="J172" i="1" l="1"/>
  <c r="J513" i="1" l="1"/>
  <c r="J560" i="1"/>
  <c r="J550" i="1"/>
  <c r="J545" i="1"/>
  <c r="J584" i="1"/>
  <c r="J477" i="1"/>
  <c r="J456" i="1"/>
  <c r="J329" i="1"/>
  <c r="J157" i="1"/>
  <c r="J96" i="1"/>
  <c r="J91" i="1"/>
  <c r="J690" i="1"/>
  <c r="J147" i="1"/>
  <c r="J362" i="1" l="1"/>
  <c r="J247" i="1" l="1"/>
  <c r="J503" i="1"/>
  <c r="J459" i="1"/>
  <c r="J457" i="1"/>
  <c r="J498" i="1"/>
  <c r="J86" i="1"/>
  <c r="L530" i="1" l="1"/>
  <c r="L67" i="1" s="1"/>
  <c r="K530" i="1"/>
  <c r="K67" i="1" s="1"/>
  <c r="L526" i="1"/>
  <c r="L51" i="1" s="1"/>
  <c r="K526" i="1"/>
  <c r="K51" i="1" s="1"/>
  <c r="L524" i="1"/>
  <c r="L49" i="1" s="1"/>
  <c r="K524" i="1"/>
  <c r="K49" i="1" s="1"/>
  <c r="J533" i="1"/>
  <c r="J70" i="1" s="1"/>
  <c r="L615" i="1"/>
  <c r="L528" i="1" s="1"/>
  <c r="L57" i="1" s="1"/>
  <c r="J615" i="1"/>
  <c r="J528" i="1" s="1"/>
  <c r="J57" i="1" s="1"/>
  <c r="K615" i="1"/>
  <c r="K528" i="1" s="1"/>
  <c r="K57" i="1" s="1"/>
  <c r="J527" i="1"/>
  <c r="J52" i="1" s="1"/>
  <c r="J526" i="1"/>
  <c r="J51" i="1" s="1"/>
  <c r="J604" i="1"/>
  <c r="K604" i="1"/>
  <c r="J579" i="1"/>
  <c r="J530" i="1" s="1"/>
  <c r="J67" i="1" s="1"/>
  <c r="J576" i="1"/>
  <c r="J524" i="1" s="1"/>
  <c r="J49" i="1" s="1"/>
  <c r="L575" i="1"/>
  <c r="K575" i="1"/>
  <c r="J575" i="1"/>
  <c r="L580" i="1"/>
  <c r="L531" i="1" s="1"/>
  <c r="L68" i="1" s="1"/>
  <c r="K580" i="1"/>
  <c r="K531" i="1" s="1"/>
  <c r="K68" i="1" s="1"/>
  <c r="J580" i="1"/>
  <c r="J531" i="1" s="1"/>
  <c r="J68" i="1" s="1"/>
  <c r="L577" i="1"/>
  <c r="L525" i="1" s="1"/>
  <c r="L50" i="1" s="1"/>
  <c r="K577" i="1"/>
  <c r="K525" i="1" s="1"/>
  <c r="K50" i="1" s="1"/>
  <c r="J577" i="1"/>
  <c r="J525" i="1" s="1"/>
  <c r="J50" i="1" s="1"/>
  <c r="L598" i="1"/>
  <c r="K598" i="1"/>
  <c r="J598" i="1"/>
  <c r="J138" i="1"/>
  <c r="J112" i="1"/>
  <c r="K112" i="1"/>
  <c r="L112" i="1"/>
  <c r="L583" i="1" l="1"/>
  <c r="K583" i="1"/>
  <c r="J523" i="1"/>
  <c r="J48" i="1" s="1"/>
  <c r="J583" i="1"/>
  <c r="L523" i="1"/>
  <c r="L48" i="1" s="1"/>
  <c r="K523" i="1"/>
  <c r="K48" i="1" s="1"/>
  <c r="L27" i="1"/>
  <c r="K27" i="1"/>
  <c r="L700" i="1"/>
  <c r="L695" i="1" s="1"/>
  <c r="L60" i="1" s="1"/>
  <c r="K700" i="1"/>
  <c r="K695" i="1" s="1"/>
  <c r="K60" i="1" s="1"/>
  <c r="L699" i="1"/>
  <c r="L694" i="1" s="1"/>
  <c r="L54" i="1" s="1"/>
  <c r="K699" i="1"/>
  <c r="K694" i="1" s="1"/>
  <c r="K54" i="1" s="1"/>
  <c r="J700" i="1"/>
  <c r="J695" i="1" s="1"/>
  <c r="J60" i="1" s="1"/>
  <c r="J699" i="1"/>
  <c r="J694" i="1" s="1"/>
  <c r="J54" i="1" s="1"/>
  <c r="L636" i="1"/>
  <c r="K636" i="1"/>
  <c r="L635" i="1"/>
  <c r="K635" i="1"/>
  <c r="L634" i="1"/>
  <c r="K634" i="1"/>
  <c r="L633" i="1"/>
  <c r="L624" i="1" s="1"/>
  <c r="L53" i="1" s="1"/>
  <c r="K633" i="1"/>
  <c r="K624" i="1" s="1"/>
  <c r="K53" i="1" s="1"/>
  <c r="J636" i="1"/>
  <c r="J635" i="1"/>
  <c r="J634" i="1"/>
  <c r="J633" i="1"/>
  <c r="J624" i="1" s="1"/>
  <c r="J53" i="1" s="1"/>
  <c r="L542" i="1"/>
  <c r="K542" i="1"/>
  <c r="J542" i="1"/>
  <c r="J529" i="1" s="1"/>
  <c r="J66" i="1" s="1"/>
  <c r="L461" i="1"/>
  <c r="K461" i="1"/>
  <c r="L454" i="1"/>
  <c r="K454" i="1"/>
  <c r="L453" i="1"/>
  <c r="L447" i="1" s="1"/>
  <c r="L65" i="1" s="1"/>
  <c r="K453" i="1"/>
  <c r="K447" i="1" s="1"/>
  <c r="K65" i="1" s="1"/>
  <c r="L452" i="1"/>
  <c r="K452" i="1"/>
  <c r="L451" i="1"/>
  <c r="L443" i="1" s="1"/>
  <c r="L36" i="1" s="1"/>
  <c r="K451" i="1"/>
  <c r="K443" i="1" s="1"/>
  <c r="K36" i="1" s="1"/>
  <c r="L450" i="1"/>
  <c r="L442" i="1" s="1"/>
  <c r="L35" i="1" s="1"/>
  <c r="K450" i="1"/>
  <c r="K442" i="1" s="1"/>
  <c r="K35" i="1" s="1"/>
  <c r="J454" i="1"/>
  <c r="J453" i="1"/>
  <c r="J447" i="1" s="1"/>
  <c r="J65" i="1" s="1"/>
  <c r="J452" i="1"/>
  <c r="L408" i="1"/>
  <c r="L33" i="1" s="1"/>
  <c r="K408" i="1"/>
  <c r="K33" i="1" s="1"/>
  <c r="L409" i="1"/>
  <c r="L34" i="1" s="1"/>
  <c r="K409" i="1"/>
  <c r="K34" i="1" s="1"/>
  <c r="L289" i="1"/>
  <c r="L64" i="1" s="1"/>
  <c r="K289" i="1"/>
  <c r="K64" i="1" s="1"/>
  <c r="J289" i="1"/>
  <c r="J64" i="1" s="1"/>
  <c r="K529" i="1" l="1"/>
  <c r="K66" i="1" s="1"/>
  <c r="L529" i="1"/>
  <c r="L66" i="1" s="1"/>
  <c r="L698" i="1"/>
  <c r="K698" i="1"/>
  <c r="J698" i="1"/>
  <c r="J451" i="1"/>
  <c r="J443" i="1" s="1"/>
  <c r="J36" i="1" s="1"/>
  <c r="L441" i="1"/>
  <c r="K441" i="1"/>
  <c r="L430" i="1"/>
  <c r="K430" i="1"/>
  <c r="J430" i="1"/>
  <c r="J429" i="1"/>
  <c r="J435" i="1" s="1"/>
  <c r="L428" i="1"/>
  <c r="K428" i="1"/>
  <c r="J424" i="1"/>
  <c r="J414" i="1" s="1"/>
  <c r="J418" i="1" s="1"/>
  <c r="L423" i="1"/>
  <c r="K423" i="1"/>
  <c r="J423" i="1"/>
  <c r="L418" i="1"/>
  <c r="K418" i="1"/>
  <c r="L623" i="1"/>
  <c r="K623" i="1"/>
  <c r="J623" i="1"/>
  <c r="J618" i="1"/>
  <c r="L616" i="1"/>
  <c r="L533" i="1" s="1"/>
  <c r="L70" i="1" s="1"/>
  <c r="K616" i="1"/>
  <c r="K533" i="1" s="1"/>
  <c r="K70" i="1" s="1"/>
  <c r="L614" i="1"/>
  <c r="L527" i="1" s="1"/>
  <c r="L52" i="1" s="1"/>
  <c r="K614" i="1"/>
  <c r="K527" i="1" s="1"/>
  <c r="K52" i="1" s="1"/>
  <c r="L604" i="1"/>
  <c r="J613" i="1"/>
  <c r="L607" i="1"/>
  <c r="K607" i="1"/>
  <c r="J607" i="1"/>
  <c r="L606" i="1"/>
  <c r="K606" i="1"/>
  <c r="J606" i="1"/>
  <c r="L605" i="1"/>
  <c r="K605" i="1"/>
  <c r="J605" i="1"/>
  <c r="L574" i="1"/>
  <c r="K574" i="1"/>
  <c r="J574" i="1"/>
  <c r="L569" i="1"/>
  <c r="K569" i="1"/>
  <c r="J569" i="1"/>
  <c r="L564" i="1"/>
  <c r="K564" i="1"/>
  <c r="J564" i="1"/>
  <c r="L559" i="1"/>
  <c r="K559" i="1"/>
  <c r="J559" i="1"/>
  <c r="L554" i="1"/>
  <c r="K554" i="1"/>
  <c r="J554" i="1"/>
  <c r="L549" i="1"/>
  <c r="K549" i="1"/>
  <c r="J549" i="1"/>
  <c r="L543" i="1"/>
  <c r="K543" i="1"/>
  <c r="J543" i="1"/>
  <c r="L541" i="1"/>
  <c r="K541" i="1"/>
  <c r="J541" i="1"/>
  <c r="L540" i="1"/>
  <c r="L522" i="1" s="1"/>
  <c r="L47" i="1" s="1"/>
  <c r="K540" i="1"/>
  <c r="K522" i="1" s="1"/>
  <c r="K47" i="1" s="1"/>
  <c r="J540" i="1"/>
  <c r="J522" i="1" s="1"/>
  <c r="J47" i="1" s="1"/>
  <c r="L539" i="1"/>
  <c r="L521" i="1" s="1"/>
  <c r="L46" i="1" s="1"/>
  <c r="K539" i="1"/>
  <c r="K521" i="1" s="1"/>
  <c r="K46" i="1" s="1"/>
  <c r="L538" i="1"/>
  <c r="L520" i="1" s="1"/>
  <c r="L45" i="1" s="1"/>
  <c r="K538" i="1"/>
  <c r="K520" i="1" s="1"/>
  <c r="K45" i="1" s="1"/>
  <c r="L537" i="1"/>
  <c r="L519" i="1" s="1"/>
  <c r="L44" i="1" s="1"/>
  <c r="K537" i="1"/>
  <c r="K519" i="1" s="1"/>
  <c r="K44" i="1" s="1"/>
  <c r="J537" i="1"/>
  <c r="J519" i="1" s="1"/>
  <c r="J44" i="1" s="1"/>
  <c r="L536" i="1"/>
  <c r="L518" i="1" s="1"/>
  <c r="K536" i="1"/>
  <c r="K518" i="1" s="1"/>
  <c r="L481" i="1"/>
  <c r="K481" i="1"/>
  <c r="J481" i="1"/>
  <c r="L475" i="1"/>
  <c r="K475" i="1"/>
  <c r="J475" i="1"/>
  <c r="L474" i="1"/>
  <c r="K474" i="1"/>
  <c r="J474" i="1"/>
  <c r="L473" i="1"/>
  <c r="K473" i="1"/>
  <c r="J473" i="1"/>
  <c r="L472" i="1"/>
  <c r="L445" i="1" s="1"/>
  <c r="L38" i="1" s="1"/>
  <c r="K472" i="1"/>
  <c r="K445" i="1" s="1"/>
  <c r="K38" i="1" s="1"/>
  <c r="L471" i="1"/>
  <c r="K471" i="1"/>
  <c r="J471" i="1"/>
  <c r="L465" i="1"/>
  <c r="K465" i="1"/>
  <c r="J465" i="1"/>
  <c r="L464" i="1"/>
  <c r="K464" i="1"/>
  <c r="J464" i="1"/>
  <c r="L463" i="1"/>
  <c r="K463" i="1"/>
  <c r="J463" i="1"/>
  <c r="L462" i="1"/>
  <c r="L444" i="1" s="1"/>
  <c r="L37" i="1" s="1"/>
  <c r="K462" i="1"/>
  <c r="K444" i="1" s="1"/>
  <c r="K37" i="1" s="1"/>
  <c r="K43" i="1" l="1"/>
  <c r="K535" i="1"/>
  <c r="L43" i="1"/>
  <c r="L535" i="1"/>
  <c r="J461" i="1"/>
  <c r="K449" i="1"/>
  <c r="L449" i="1"/>
  <c r="J450" i="1"/>
  <c r="J442" i="1" s="1"/>
  <c r="J35" i="1" s="1"/>
  <c r="L413" i="1"/>
  <c r="J428" i="1"/>
  <c r="K413" i="1"/>
  <c r="L613" i="1"/>
  <c r="J409" i="1"/>
  <c r="J34" i="1" s="1"/>
  <c r="J408" i="1"/>
  <c r="J33" i="1" s="1"/>
  <c r="K613" i="1"/>
  <c r="K618" i="1"/>
  <c r="L618" i="1"/>
  <c r="K608" i="1"/>
  <c r="L608" i="1"/>
  <c r="J608" i="1"/>
  <c r="K476" i="1"/>
  <c r="K544" i="1"/>
  <c r="J462" i="1"/>
  <c r="L544" i="1"/>
  <c r="J538" i="1"/>
  <c r="J520" i="1" s="1"/>
  <c r="J45" i="1" s="1"/>
  <c r="J536" i="1"/>
  <c r="J518" i="1" s="1"/>
  <c r="J539" i="1"/>
  <c r="J521" i="1" s="1"/>
  <c r="J46" i="1" s="1"/>
  <c r="K455" i="1"/>
  <c r="L455" i="1"/>
  <c r="K466" i="1"/>
  <c r="L476" i="1"/>
  <c r="L466" i="1"/>
  <c r="J472" i="1"/>
  <c r="J535" i="1" l="1"/>
  <c r="J43" i="1"/>
  <c r="J466" i="1"/>
  <c r="J444" i="1"/>
  <c r="J476" i="1"/>
  <c r="J445" i="1"/>
  <c r="J38" i="1" s="1"/>
  <c r="J413" i="1"/>
  <c r="J455" i="1"/>
  <c r="J544" i="1"/>
  <c r="L341" i="1"/>
  <c r="L32" i="1" s="1"/>
  <c r="K341" i="1"/>
  <c r="K32" i="1" s="1"/>
  <c r="J363" i="1"/>
  <c r="J357" i="1" s="1"/>
  <c r="J351" i="1" s="1"/>
  <c r="J355" i="1" s="1"/>
  <c r="J356" i="1"/>
  <c r="L355" i="1"/>
  <c r="K355" i="1"/>
  <c r="J27" i="1"/>
  <c r="J37" i="1" l="1"/>
  <c r="J449" i="1"/>
  <c r="J341" i="1"/>
  <c r="J32" i="1" s="1"/>
  <c r="J346" i="1"/>
  <c r="J303" i="1"/>
  <c r="J350" i="1" l="1"/>
  <c r="J340" i="1"/>
  <c r="J31" i="1" s="1"/>
  <c r="J292" i="1"/>
  <c r="J490" i="1"/>
  <c r="J482" i="1" s="1"/>
  <c r="L491" i="1"/>
  <c r="K491" i="1"/>
  <c r="J491" i="1"/>
  <c r="L490" i="1"/>
  <c r="L482" i="1" s="1"/>
  <c r="L39" i="1" s="1"/>
  <c r="K490" i="1"/>
  <c r="K482" i="1" s="1"/>
  <c r="K39" i="1" s="1"/>
  <c r="K483" i="1" l="1"/>
  <c r="K40" i="1"/>
  <c r="L483" i="1"/>
  <c r="L40" i="1"/>
  <c r="J40" i="1"/>
  <c r="J483" i="1"/>
  <c r="J39" i="1"/>
  <c r="J345" i="1"/>
  <c r="L287" i="1" l="1"/>
  <c r="K287" i="1"/>
  <c r="J287" i="1"/>
  <c r="L493" i="1"/>
  <c r="L485" i="1" s="1"/>
  <c r="L42" i="1" s="1"/>
  <c r="K493" i="1"/>
  <c r="K485" i="1" s="1"/>
  <c r="K42" i="1" s="1"/>
  <c r="J493" i="1"/>
  <c r="J485" i="1" s="1"/>
  <c r="J42" i="1" s="1"/>
  <c r="L492" i="1"/>
  <c r="L484" i="1" s="1"/>
  <c r="L41" i="1" s="1"/>
  <c r="K492" i="1"/>
  <c r="K484" i="1" s="1"/>
  <c r="K41" i="1" s="1"/>
  <c r="J492" i="1"/>
  <c r="J484" i="1" s="1"/>
  <c r="J41" i="1" s="1"/>
  <c r="L661" i="1"/>
  <c r="L648" i="1" s="1"/>
  <c r="L629" i="1" s="1"/>
  <c r="L74" i="1" s="1"/>
  <c r="K661" i="1"/>
  <c r="K648" i="1" s="1"/>
  <c r="K629" i="1" s="1"/>
  <c r="K74" i="1" s="1"/>
  <c r="J661" i="1"/>
  <c r="J648" i="1" s="1"/>
  <c r="J629" i="1" s="1"/>
  <c r="J74" i="1" s="1"/>
  <c r="L660" i="1"/>
  <c r="L647" i="1" s="1"/>
  <c r="L628" i="1" s="1"/>
  <c r="L73" i="1" s="1"/>
  <c r="K660" i="1"/>
  <c r="K647" i="1" s="1"/>
  <c r="K628" i="1" s="1"/>
  <c r="K73" i="1" s="1"/>
  <c r="J660" i="1"/>
  <c r="J647" i="1" s="1"/>
  <c r="J628" i="1" s="1"/>
  <c r="J73" i="1" s="1"/>
  <c r="L659" i="1"/>
  <c r="K659" i="1"/>
  <c r="J659" i="1"/>
  <c r="L649" i="1"/>
  <c r="L630" i="1" s="1"/>
  <c r="L75" i="1" s="1"/>
  <c r="K649" i="1"/>
  <c r="K630" i="1" s="1"/>
  <c r="K75" i="1" s="1"/>
  <c r="J649" i="1"/>
  <c r="J630" i="1" s="1"/>
  <c r="J75" i="1" s="1"/>
  <c r="L645" i="1"/>
  <c r="L626" i="1" s="1"/>
  <c r="L71" i="1" s="1"/>
  <c r="K645" i="1"/>
  <c r="K626" i="1" s="1"/>
  <c r="K71" i="1" s="1"/>
  <c r="J645" i="1"/>
  <c r="J626" i="1" s="1"/>
  <c r="J71" i="1" s="1"/>
  <c r="L152" i="1"/>
  <c r="L25" i="1" s="1"/>
  <c r="K152" i="1"/>
  <c r="K25" i="1" s="1"/>
  <c r="J152" i="1"/>
  <c r="J25" i="1" s="1"/>
  <c r="L80" i="1"/>
  <c r="L22" i="1" s="1"/>
  <c r="K80" i="1"/>
  <c r="K22" i="1" s="1"/>
  <c r="J80" i="1"/>
  <c r="J22" i="1" s="1"/>
  <c r="J79" i="1"/>
  <c r="J21" i="1" s="1"/>
  <c r="L78" i="1"/>
  <c r="L20" i="1" s="1"/>
  <c r="K78" i="1"/>
  <c r="K20" i="1" s="1"/>
  <c r="J78" i="1"/>
  <c r="J20" i="1" s="1"/>
  <c r="J323" i="1"/>
  <c r="K489" i="1" l="1"/>
  <c r="L489" i="1"/>
  <c r="J489" i="1"/>
  <c r="J646" i="1"/>
  <c r="J627" i="1" s="1"/>
  <c r="J72" i="1" s="1"/>
  <c r="J663" i="1"/>
  <c r="K646" i="1"/>
  <c r="K627" i="1" s="1"/>
  <c r="K72" i="1" s="1"/>
  <c r="K663" i="1"/>
  <c r="L646" i="1"/>
  <c r="L627" i="1" s="1"/>
  <c r="L72" i="1" s="1"/>
  <c r="L663" i="1"/>
  <c r="J308" i="1"/>
  <c r="J302" i="1" s="1"/>
  <c r="J30" i="1" s="1"/>
  <c r="L296" i="1"/>
  <c r="K296" i="1"/>
  <c r="J296" i="1"/>
  <c r="L588" i="1"/>
  <c r="K588" i="1"/>
  <c r="J588" i="1"/>
  <c r="L166" i="1"/>
  <c r="K166" i="1"/>
  <c r="J166" i="1"/>
  <c r="L151" i="1"/>
  <c r="L24" i="1" s="1"/>
  <c r="K151" i="1"/>
  <c r="K24" i="1" s="1"/>
  <c r="J151" i="1"/>
  <c r="J24" i="1" s="1"/>
  <c r="L79" i="1"/>
  <c r="L21" i="1" s="1"/>
  <c r="K79" i="1"/>
  <c r="K21" i="1" s="1"/>
  <c r="J307" i="1" l="1"/>
  <c r="L275" i="1"/>
  <c r="L76" i="1" s="1"/>
  <c r="K275" i="1"/>
  <c r="K76" i="1" s="1"/>
  <c r="J275" i="1"/>
  <c r="J76" i="1" s="1"/>
  <c r="L272" i="1"/>
  <c r="L29" i="1" s="1"/>
  <c r="K272" i="1"/>
  <c r="K29" i="1" s="1"/>
  <c r="L85" i="1" l="1"/>
  <c r="K85" i="1"/>
  <c r="J85" i="1"/>
  <c r="L123" i="1" l="1"/>
  <c r="K123" i="1"/>
  <c r="J123" i="1"/>
  <c r="L121" i="1"/>
  <c r="L678" i="1" l="1"/>
  <c r="K678" i="1"/>
  <c r="J678" i="1"/>
  <c r="L673" i="1"/>
  <c r="K673" i="1"/>
  <c r="J673" i="1"/>
  <c r="L668" i="1"/>
  <c r="K668" i="1"/>
  <c r="J668" i="1"/>
  <c r="L335" i="1" l="1"/>
  <c r="L257" i="1" l="1"/>
  <c r="L28" i="1" s="1"/>
  <c r="K257" i="1"/>
  <c r="K28" i="1" s="1"/>
  <c r="J257" i="1"/>
  <c r="J28" i="1" s="1"/>
  <c r="L271" i="1"/>
  <c r="K271" i="1"/>
  <c r="J271" i="1"/>
  <c r="K222" i="1" l="1"/>
  <c r="L517" i="1" l="1"/>
  <c r="K517" i="1"/>
  <c r="J517" i="1"/>
  <c r="K685" i="1" l="1"/>
  <c r="K625" i="1" s="1"/>
  <c r="K58" i="1" s="1"/>
  <c r="K31" i="1" l="1"/>
  <c r="L407" i="1"/>
  <c r="K407" i="1"/>
  <c r="J407" i="1"/>
  <c r="L340" i="1" l="1"/>
  <c r="L31" i="1" s="1"/>
  <c r="L402" i="1" l="1"/>
  <c r="K402" i="1"/>
  <c r="J402" i="1"/>
  <c r="L397" i="1"/>
  <c r="K397" i="1"/>
  <c r="J397" i="1"/>
  <c r="J197" i="1"/>
  <c r="L241" i="1"/>
  <c r="K241" i="1"/>
  <c r="J241" i="1"/>
  <c r="L274" i="1"/>
  <c r="K274" i="1"/>
  <c r="J274" i="1"/>
  <c r="L273" i="1"/>
  <c r="K273" i="1"/>
  <c r="J273" i="1"/>
  <c r="J272" i="1"/>
  <c r="J29" i="1" s="1"/>
  <c r="L281" i="1"/>
  <c r="K281" i="1"/>
  <c r="J281" i="1"/>
  <c r="L392" i="1" l="1"/>
  <c r="K392" i="1"/>
  <c r="J392" i="1"/>
  <c r="L701" i="1" l="1"/>
  <c r="L197" i="1"/>
  <c r="K197" i="1"/>
  <c r="L211" i="1"/>
  <c r="K211" i="1"/>
  <c r="J211" i="1"/>
  <c r="L685" i="1"/>
  <c r="L625" i="1" s="1"/>
  <c r="L58" i="1" s="1"/>
  <c r="L339" i="1" l="1"/>
  <c r="K335" i="1"/>
  <c r="K339" i="1" s="1"/>
  <c r="J335" i="1"/>
  <c r="L322" i="1"/>
  <c r="K322" i="1"/>
  <c r="J322" i="1"/>
  <c r="K242" i="1"/>
  <c r="K179" i="1"/>
  <c r="K62" i="1" s="1"/>
  <c r="K167" i="1"/>
  <c r="K26" i="1" s="1"/>
  <c r="L387" i="1"/>
  <c r="K387" i="1"/>
  <c r="L382" i="1"/>
  <c r="K382" i="1"/>
  <c r="L377" i="1"/>
  <c r="K377" i="1"/>
  <c r="L372" i="1"/>
  <c r="K372" i="1"/>
  <c r="L366" i="1"/>
  <c r="L360" i="1" s="1"/>
  <c r="K366" i="1"/>
  <c r="K360" i="1" s="1"/>
  <c r="L365" i="1"/>
  <c r="L359" i="1" s="1"/>
  <c r="K365" i="1"/>
  <c r="K359" i="1" s="1"/>
  <c r="L364" i="1"/>
  <c r="K364" i="1"/>
  <c r="L356" i="1"/>
  <c r="L346" i="1" s="1"/>
  <c r="L350" i="1" s="1"/>
  <c r="K356" i="1"/>
  <c r="K346" i="1" s="1"/>
  <c r="K350" i="1" s="1"/>
  <c r="L345" i="1"/>
  <c r="K345" i="1"/>
  <c r="L333" i="1"/>
  <c r="L327" i="1" s="1"/>
  <c r="K333" i="1"/>
  <c r="K327" i="1" s="1"/>
  <c r="L332" i="1"/>
  <c r="L326" i="1" s="1"/>
  <c r="K332" i="1"/>
  <c r="K326" i="1" s="1"/>
  <c r="L331" i="1"/>
  <c r="L325" i="1" s="1"/>
  <c r="K331" i="1"/>
  <c r="K325" i="1" s="1"/>
  <c r="L317" i="1"/>
  <c r="K317" i="1"/>
  <c r="L312" i="1"/>
  <c r="K312" i="1"/>
  <c r="L301" i="1"/>
  <c r="K301" i="1"/>
  <c r="L290" i="1"/>
  <c r="L291" i="1" s="1"/>
  <c r="K290" i="1"/>
  <c r="L708" i="1"/>
  <c r="K708" i="1"/>
  <c r="L702" i="1"/>
  <c r="K702" i="1"/>
  <c r="K701" i="1"/>
  <c r="L593" i="1"/>
  <c r="K593" i="1"/>
  <c r="L286" i="1"/>
  <c r="K286" i="1"/>
  <c r="L266" i="1"/>
  <c r="K266" i="1"/>
  <c r="L260" i="1"/>
  <c r="K260" i="1"/>
  <c r="L259" i="1"/>
  <c r="K259" i="1"/>
  <c r="L258" i="1"/>
  <c r="K258" i="1"/>
  <c r="L256" i="1"/>
  <c r="K256" i="1"/>
  <c r="L251" i="1"/>
  <c r="K251" i="1"/>
  <c r="L242" i="1"/>
  <c r="L236" i="1"/>
  <c r="K236" i="1"/>
  <c r="L231" i="1"/>
  <c r="K231" i="1"/>
  <c r="L225" i="1"/>
  <c r="L190" i="1" s="1"/>
  <c r="K225" i="1"/>
  <c r="K190" i="1" s="1"/>
  <c r="L224" i="1"/>
  <c r="L189" i="1" s="1"/>
  <c r="L63" i="1" s="1"/>
  <c r="K224" i="1"/>
  <c r="K189" i="1" s="1"/>
  <c r="K63" i="1" s="1"/>
  <c r="L223" i="1"/>
  <c r="L188" i="1" s="1"/>
  <c r="K223" i="1"/>
  <c r="K188" i="1" s="1"/>
  <c r="L222" i="1"/>
  <c r="L187" i="1" s="1"/>
  <c r="K187" i="1"/>
  <c r="L221" i="1"/>
  <c r="K221" i="1"/>
  <c r="L216" i="1"/>
  <c r="K216" i="1"/>
  <c r="L206" i="1"/>
  <c r="K206" i="1"/>
  <c r="L200" i="1"/>
  <c r="K200" i="1"/>
  <c r="L199" i="1"/>
  <c r="K199" i="1"/>
  <c r="L198" i="1"/>
  <c r="K198" i="1"/>
  <c r="L196" i="1"/>
  <c r="K196" i="1"/>
  <c r="L512" i="1"/>
  <c r="K512" i="1"/>
  <c r="L507" i="1"/>
  <c r="K507" i="1"/>
  <c r="L502" i="1"/>
  <c r="K502" i="1"/>
  <c r="L496" i="1"/>
  <c r="K496" i="1"/>
  <c r="L495" i="1"/>
  <c r="K495" i="1"/>
  <c r="L494" i="1"/>
  <c r="K494" i="1"/>
  <c r="L693" i="1"/>
  <c r="K693" i="1"/>
  <c r="L687" i="1"/>
  <c r="K687" i="1"/>
  <c r="L686" i="1"/>
  <c r="K686" i="1"/>
  <c r="L684" i="1"/>
  <c r="K684" i="1"/>
  <c r="L683" i="1"/>
  <c r="K683" i="1"/>
  <c r="L656" i="1"/>
  <c r="K656" i="1"/>
  <c r="L650" i="1"/>
  <c r="K650" i="1"/>
  <c r="L644" i="1"/>
  <c r="K644" i="1"/>
  <c r="L643" i="1"/>
  <c r="K643" i="1"/>
  <c r="L642" i="1"/>
  <c r="K642" i="1"/>
  <c r="L631" i="1"/>
  <c r="L632" i="1" s="1"/>
  <c r="K631" i="1"/>
  <c r="K632" i="1" s="1"/>
  <c r="L186" i="1"/>
  <c r="K186" i="1"/>
  <c r="L180" i="1"/>
  <c r="K180" i="1"/>
  <c r="L179" i="1"/>
  <c r="L62" i="1" s="1"/>
  <c r="L178" i="1"/>
  <c r="K178" i="1"/>
  <c r="L177" i="1"/>
  <c r="K177" i="1"/>
  <c r="L176" i="1"/>
  <c r="K176" i="1"/>
  <c r="L170" i="1"/>
  <c r="K170" i="1"/>
  <c r="L169" i="1"/>
  <c r="K169" i="1"/>
  <c r="L168" i="1"/>
  <c r="K168" i="1"/>
  <c r="L167" i="1"/>
  <c r="L26" i="1" s="1"/>
  <c r="L161" i="1"/>
  <c r="K161" i="1"/>
  <c r="L155" i="1"/>
  <c r="K155" i="1"/>
  <c r="L154" i="1"/>
  <c r="K154" i="1"/>
  <c r="L153" i="1"/>
  <c r="K153" i="1"/>
  <c r="L150" i="1"/>
  <c r="K150" i="1"/>
  <c r="L144" i="1"/>
  <c r="K144" i="1"/>
  <c r="L143" i="1"/>
  <c r="K143" i="1"/>
  <c r="L142" i="1"/>
  <c r="L56" i="1" s="1"/>
  <c r="K142" i="1"/>
  <c r="K56" i="1" s="1"/>
  <c r="L141" i="1"/>
  <c r="K141" i="1"/>
  <c r="L140" i="1"/>
  <c r="K140" i="1"/>
  <c r="L134" i="1"/>
  <c r="L129" i="1" s="1"/>
  <c r="L124" i="1" s="1"/>
  <c r="K134" i="1"/>
  <c r="K129" i="1" s="1"/>
  <c r="K124" i="1" s="1"/>
  <c r="L133" i="1"/>
  <c r="L61" i="1" s="1"/>
  <c r="K133" i="1"/>
  <c r="K61" i="1" s="1"/>
  <c r="L132" i="1"/>
  <c r="L127" i="1" s="1"/>
  <c r="K132" i="1"/>
  <c r="K127" i="1" s="1"/>
  <c r="K122" i="1" s="1"/>
  <c r="L131" i="1"/>
  <c r="K131" i="1"/>
  <c r="K126" i="1" s="1"/>
  <c r="L120" i="1"/>
  <c r="K120" i="1"/>
  <c r="L114" i="1"/>
  <c r="K114" i="1"/>
  <c r="L113" i="1"/>
  <c r="K113" i="1"/>
  <c r="L55" i="1"/>
  <c r="K55" i="1"/>
  <c r="L111" i="1"/>
  <c r="K111" i="1"/>
  <c r="L110" i="1"/>
  <c r="K110" i="1"/>
  <c r="L105" i="1"/>
  <c r="K105" i="1"/>
  <c r="L100" i="1"/>
  <c r="K100" i="1"/>
  <c r="L95" i="1"/>
  <c r="K95" i="1"/>
  <c r="L90" i="1"/>
  <c r="K90" i="1"/>
  <c r="L84" i="1"/>
  <c r="K84" i="1"/>
  <c r="L82" i="1"/>
  <c r="K82" i="1"/>
  <c r="K156" i="1" l="1"/>
  <c r="L156" i="1"/>
  <c r="K651" i="1"/>
  <c r="K358" i="1"/>
  <c r="K361" i="1" s="1"/>
  <c r="K357" i="1"/>
  <c r="L358" i="1"/>
  <c r="L361" i="1" s="1"/>
  <c r="L357" i="1"/>
  <c r="L651" i="1"/>
  <c r="L246" i="1"/>
  <c r="K130" i="1"/>
  <c r="K121" i="1"/>
  <c r="K125" i="1" s="1"/>
  <c r="L122" i="1"/>
  <c r="L125" i="1" s="1"/>
  <c r="L130" i="1"/>
  <c r="K171" i="1"/>
  <c r="K115" i="1"/>
  <c r="L135" i="1"/>
  <c r="K637" i="1"/>
  <c r="L688" i="1"/>
  <c r="K246" i="1"/>
  <c r="L329" i="1"/>
  <c r="L181" i="1"/>
  <c r="K323" i="1"/>
  <c r="L191" i="1"/>
  <c r="L226" i="1"/>
  <c r="K703" i="1"/>
  <c r="K497" i="1"/>
  <c r="K201" i="1"/>
  <c r="K261" i="1"/>
  <c r="L276" i="1"/>
  <c r="L367" i="1"/>
  <c r="K145" i="1"/>
  <c r="L115" i="1"/>
  <c r="K135" i="1"/>
  <c r="L145" i="1"/>
  <c r="L171" i="1"/>
  <c r="K181" i="1"/>
  <c r="L637" i="1"/>
  <c r="K688" i="1"/>
  <c r="L497" i="1"/>
  <c r="K191" i="1"/>
  <c r="L201" i="1"/>
  <c r="K226" i="1"/>
  <c r="L261" i="1"/>
  <c r="K276" i="1"/>
  <c r="L703" i="1"/>
  <c r="K367" i="1"/>
  <c r="L323" i="1" l="1"/>
  <c r="L302" i="1" s="1"/>
  <c r="L30" i="1" s="1"/>
  <c r="L77" i="1" s="1"/>
  <c r="K302" i="1"/>
  <c r="K30" i="1" s="1"/>
  <c r="K77" i="1" s="1"/>
  <c r="L334" i="1"/>
  <c r="K334" i="1"/>
  <c r="K328" i="1"/>
  <c r="K307" i="1" l="1"/>
  <c r="L307" i="1"/>
  <c r="L328" i="1"/>
  <c r="J387" i="1" l="1"/>
  <c r="J105" i="1"/>
  <c r="J702" i="1" l="1"/>
  <c r="J701" i="1"/>
  <c r="J650" i="1"/>
  <c r="J644" i="1"/>
  <c r="J643" i="1"/>
  <c r="J651" i="1" l="1"/>
  <c r="J242" i="1"/>
  <c r="J225" i="1"/>
  <c r="J190" i="1" s="1"/>
  <c r="J224" i="1"/>
  <c r="J189" i="1" s="1"/>
  <c r="J63" i="1" s="1"/>
  <c r="J223" i="1"/>
  <c r="J188" i="1" s="1"/>
  <c r="J222" i="1"/>
  <c r="J236" i="1"/>
  <c r="J231" i="1"/>
  <c r="J200" i="1"/>
  <c r="J199" i="1"/>
  <c r="J198" i="1"/>
  <c r="J221" i="1"/>
  <c r="J216" i="1"/>
  <c r="J206" i="1"/>
  <c r="J366" i="1"/>
  <c r="J360" i="1" s="1"/>
  <c r="J365" i="1"/>
  <c r="J359" i="1" s="1"/>
  <c r="J364" i="1"/>
  <c r="J358" i="1" s="1"/>
  <c r="J333" i="1"/>
  <c r="J327" i="1" s="1"/>
  <c r="J332" i="1"/>
  <c r="J326" i="1" s="1"/>
  <c r="J331" i="1"/>
  <c r="J290" i="1"/>
  <c r="J260" i="1"/>
  <c r="J259" i="1"/>
  <c r="J258" i="1"/>
  <c r="J496" i="1"/>
  <c r="J495" i="1"/>
  <c r="J494" i="1"/>
  <c r="J687" i="1"/>
  <c r="J686" i="1"/>
  <c r="J685" i="1"/>
  <c r="J625" i="1" s="1"/>
  <c r="J684" i="1"/>
  <c r="J631" i="1"/>
  <c r="J58" i="1" l="1"/>
  <c r="J632" i="1"/>
  <c r="J361" i="1"/>
  <c r="J497" i="1"/>
  <c r="J325" i="1"/>
  <c r="J328" i="1" s="1"/>
  <c r="J334" i="1"/>
  <c r="J246" i="1"/>
  <c r="J226" i="1"/>
  <c r="J187" i="1"/>
  <c r="J191" i="1" s="1"/>
  <c r="J201" i="1"/>
  <c r="J703" i="1"/>
  <c r="J688" i="1"/>
  <c r="J276" i="1"/>
  <c r="J291" i="1"/>
  <c r="J367" i="1"/>
  <c r="J261" i="1"/>
  <c r="J637" i="1"/>
  <c r="J180" i="1"/>
  <c r="J179" i="1"/>
  <c r="J62" i="1" s="1"/>
  <c r="J178" i="1"/>
  <c r="J177" i="1"/>
  <c r="J170" i="1"/>
  <c r="J169" i="1"/>
  <c r="J168" i="1"/>
  <c r="J167" i="1"/>
  <c r="J26" i="1" s="1"/>
  <c r="J155" i="1"/>
  <c r="J154" i="1"/>
  <c r="J153" i="1"/>
  <c r="J144" i="1"/>
  <c r="J143" i="1"/>
  <c r="J142" i="1"/>
  <c r="J56" i="1" s="1"/>
  <c r="J141" i="1"/>
  <c r="J134" i="1"/>
  <c r="J129" i="1" s="1"/>
  <c r="J124" i="1" s="1"/>
  <c r="J133" i="1"/>
  <c r="J61" i="1" s="1"/>
  <c r="J132" i="1"/>
  <c r="J127" i="1" s="1"/>
  <c r="J122" i="1" s="1"/>
  <c r="J131" i="1"/>
  <c r="J126" i="1" s="1"/>
  <c r="J114" i="1"/>
  <c r="J113" i="1"/>
  <c r="J55" i="1"/>
  <c r="J111" i="1"/>
  <c r="J84" i="1"/>
  <c r="J82" i="1"/>
  <c r="J77" i="1" l="1"/>
  <c r="J156" i="1"/>
  <c r="J130" i="1"/>
  <c r="J121" i="1"/>
  <c r="J125" i="1" s="1"/>
  <c r="J115" i="1"/>
  <c r="J135" i="1"/>
  <c r="J171" i="1"/>
  <c r="J145" i="1"/>
  <c r="J181" i="1"/>
  <c r="J100" i="1" l="1"/>
  <c r="J301" i="1" l="1"/>
  <c r="J708" i="1" l="1"/>
  <c r="J593" i="1"/>
  <c r="J286" i="1"/>
  <c r="J266" i="1"/>
  <c r="J256" i="1"/>
  <c r="J251" i="1"/>
  <c r="J196" i="1"/>
  <c r="J512" i="1"/>
  <c r="J507" i="1"/>
  <c r="J502" i="1"/>
  <c r="J693" i="1"/>
  <c r="J683" i="1" l="1"/>
  <c r="J656" i="1"/>
  <c r="J642" i="1"/>
  <c r="J186" i="1"/>
  <c r="J176" i="1"/>
  <c r="J161" i="1"/>
  <c r="J150" i="1"/>
  <c r="J140" i="1"/>
  <c r="J120" i="1"/>
  <c r="J110" i="1"/>
  <c r="J382" i="1" l="1"/>
  <c r="J377" i="1"/>
  <c r="J317" i="1" l="1"/>
  <c r="J312" i="1"/>
  <c r="J372" i="1" l="1"/>
  <c r="J339" i="1"/>
  <c r="J95" i="1"/>
  <c r="J90" i="1"/>
</calcChain>
</file>

<file path=xl/sharedStrings.xml><?xml version="1.0" encoding="utf-8"?>
<sst xmlns="http://schemas.openxmlformats.org/spreadsheetml/2006/main" count="2003" uniqueCount="285">
  <si>
    <t>реализации муниципальной программы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</si>
  <si>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</si>
  <si>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</si>
  <si>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</si>
  <si>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</si>
  <si>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</si>
  <si>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</si>
  <si>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</si>
  <si>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</si>
  <si>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</si>
  <si>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</si>
  <si>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</si>
  <si>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</si>
  <si>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</si>
  <si>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Аттестация рабочих мест</t>
  </si>
  <si>
    <t xml:space="preserve"> ПЛАН </t>
  </si>
  <si>
    <t>Источник  финансового обеспечения *</t>
  </si>
  <si>
    <t>средства  местного  бюджета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</si>
  <si>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</si>
  <si>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</si>
  <si>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</si>
  <si>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</si>
  <si>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</si>
  <si>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Обучение работников муниципальных учреждений</t>
  </si>
  <si>
    <t>Промывка систем центрального отопления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</si>
  <si>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</si>
  <si>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</si>
  <si>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</si>
  <si>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</si>
  <si>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</si>
  <si>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</si>
  <si>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объектов капитальных вложений муниципальной собственности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</si>
  <si>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</si>
  <si>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</si>
  <si>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</si>
  <si>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</si>
  <si>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</si>
  <si>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</si>
  <si>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</si>
  <si>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</si>
  <si>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</si>
  <si>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</si>
  <si>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</si>
  <si>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</si>
  <si>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</si>
  <si>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</si>
  <si>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</si>
  <si>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</si>
  <si>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</si>
  <si>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</si>
  <si>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</si>
  <si>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</si>
  <si>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</si>
  <si>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</si>
  <si>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</si>
  <si>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</si>
  <si>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</si>
  <si>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12.1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</si>
  <si>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</si>
  <si>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</si>
  <si>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</si>
  <si>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</si>
  <si>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</si>
  <si>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</si>
  <si>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</si>
  <si>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</si>
  <si>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</si>
  <si>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</si>
  <si>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</si>
  <si>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</si>
  <si>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</si>
  <si>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</si>
  <si>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</si>
  <si>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</si>
  <si>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20.1</t>
  </si>
  <si>
    <t>21.1</t>
  </si>
  <si>
    <t>Создание благоприятных условий проживания граждан</t>
  </si>
  <si>
    <t>24.1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</si>
  <si>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</si>
  <si>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</si>
  <si>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</si>
  <si>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</si>
  <si>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</si>
  <si>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</si>
  <si>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</si>
  <si>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</si>
  <si>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</si>
  <si>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</si>
  <si>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</si>
  <si>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</si>
  <si>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</si>
  <si>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</si>
  <si>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</si>
  <si>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</si>
  <si>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>Замена светильников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</si>
  <si>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</si>
  <si>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</si>
  <si>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</si>
  <si>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</si>
  <si>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</si>
  <si>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</si>
  <si>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</si>
  <si>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</si>
  <si>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</si>
  <si>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</si>
  <si>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</si>
  <si>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</si>
  <si>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</si>
  <si>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</si>
  <si>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</si>
  <si>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</si>
  <si>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</si>
  <si>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</si>
  <si>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</si>
  <si>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>Оказание поддержки социально-ориентированным некоммерческим организациям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</si>
  <si>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</si>
  <si>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</si>
  <si>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</si>
  <si>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>Замена задвижек в тепловом узле и установка клапана на смеситель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</si>
  <si>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</si>
  <si>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</si>
  <si>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</si>
  <si>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</si>
  <si>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</si>
  <si>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</si>
  <si>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</si>
  <si>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16.2.1</t>
  </si>
  <si>
    <t>16.2.2</t>
  </si>
  <si>
    <t>16.2.3</t>
  </si>
  <si>
    <t>№ пп</t>
  </si>
  <si>
    <t>Подпрограмма,  основное мероприятие (проект), направление расходов, мероприятие</t>
  </si>
  <si>
    <t>Код бюджетной классификации</t>
  </si>
  <si>
    <t>ГРБС</t>
  </si>
  <si>
    <t>ОМ</t>
  </si>
  <si>
    <t>НР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</si>
  <si>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</si>
  <si>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Реализация полномочий исполнительно-распорядительного органа Сельцовского городского округа</t>
  </si>
  <si>
    <t>2020 год</t>
  </si>
  <si>
    <t>2021 год</t>
  </si>
  <si>
    <t>МП</t>
  </si>
  <si>
    <t>ПМП</t>
  </si>
  <si>
    <t>001</t>
  </si>
  <si>
    <t>01</t>
  </si>
  <si>
    <t>0</t>
  </si>
  <si>
    <t>11</t>
  </si>
  <si>
    <t>80020</t>
  </si>
  <si>
    <t>80040</t>
  </si>
  <si>
    <t>80070</t>
  </si>
  <si>
    <t>12</t>
  </si>
  <si>
    <t>51200</t>
  </si>
  <si>
    <t>21</t>
  </si>
  <si>
    <t>12020</t>
  </si>
  <si>
    <t>31</t>
  </si>
  <si>
    <t>51180</t>
  </si>
  <si>
    <t>41</t>
  </si>
  <si>
    <t>12510</t>
  </si>
  <si>
    <t>51</t>
  </si>
  <si>
    <t>81660</t>
  </si>
  <si>
    <t>61</t>
  </si>
  <si>
    <t>82450</t>
  </si>
  <si>
    <t>16710</t>
  </si>
  <si>
    <t>16721</t>
  </si>
  <si>
    <t>16722</t>
  </si>
  <si>
    <t>16723</t>
  </si>
  <si>
    <t>R0820</t>
  </si>
  <si>
    <t>52600</t>
  </si>
  <si>
    <t>71</t>
  </si>
  <si>
    <t>80920</t>
  </si>
  <si>
    <t>81830</t>
  </si>
  <si>
    <t>81</t>
  </si>
  <si>
    <t>17900</t>
  </si>
  <si>
    <t>81810</t>
  </si>
  <si>
    <t>81690</t>
  </si>
  <si>
    <t>81730</t>
  </si>
  <si>
    <t>82540</t>
  </si>
  <si>
    <t>80710</t>
  </si>
  <si>
    <t>S1270</t>
  </si>
  <si>
    <t>Подпрограмма  «Обеспечение первичных мер пожарной безопасности Сельцовского городского округа»</t>
  </si>
  <si>
    <t>1</t>
  </si>
  <si>
    <t>81140</t>
  </si>
  <si>
    <t>Подпрограмма  «Энергосбережение и повышение энергетической эффективности »</t>
  </si>
  <si>
    <t>1,2,3,4,5,6,7,8,9,10,11, 12, 13,14</t>
  </si>
  <si>
    <t>19,20,21,22</t>
  </si>
  <si>
    <t>S6170</t>
  </si>
  <si>
    <t>81610</t>
  </si>
  <si>
    <t>80700</t>
  </si>
  <si>
    <t>81200</t>
  </si>
  <si>
    <t>5.2</t>
  </si>
  <si>
    <t>Оповещение населения об опасностях, возникающих при ведении военных действий и возникновении чрезвычайных ситуаций</t>
  </si>
  <si>
    <t>81710</t>
  </si>
  <si>
    <t>81680</t>
  </si>
  <si>
    <t>22.1</t>
  </si>
  <si>
    <t>83280</t>
  </si>
  <si>
    <t>Мероприятия в сфере охраны окружающей среды</t>
  </si>
  <si>
    <t>G5</t>
  </si>
  <si>
    <t>52430</t>
  </si>
  <si>
    <t>23</t>
  </si>
  <si>
    <t>Региональный проект "Чистая вода"</t>
  </si>
  <si>
    <t>Строительство и реконструкция (модернизация) объектов питьевого водоснабжения</t>
  </si>
  <si>
    <t>80900</t>
  </si>
  <si>
    <t>80910</t>
  </si>
  <si>
    <t>81700</t>
  </si>
  <si>
    <t>Реализация программ (проектов) инициативного бюджетирования</t>
  </si>
  <si>
    <t>S5870</t>
  </si>
  <si>
    <t>003</t>
  </si>
  <si>
    <t>81110</t>
  </si>
  <si>
    <t>Администрация города Сельцо Брянской области, отдел образования администрацци г.Сельцо, отдел культуры, молодежной политики и спорта администрации города Сельцо Брянской области</t>
  </si>
  <si>
    <t>Отдел культуры,  молодежной политики и спорта  администрации города Сельцо Брянской области</t>
  </si>
  <si>
    <t>2</t>
  </si>
  <si>
    <t>83260</t>
  </si>
  <si>
    <t xml:space="preserve">Обучение работников </t>
  </si>
  <si>
    <t>12.2</t>
  </si>
  <si>
    <t>21.2</t>
  </si>
  <si>
    <t>24</t>
  </si>
  <si>
    <t>22</t>
  </si>
  <si>
    <t>Подпрограмма  «Улучшение условий и охраны труда»</t>
  </si>
  <si>
    <t>82440</t>
  </si>
  <si>
    <t>004</t>
  </si>
  <si>
    <t>3</t>
  </si>
  <si>
    <t>Подпрограмма  «Повышение эффективности и безопасности функционирования автомобильных дорог Сельцовского городского округа»</t>
  </si>
  <si>
    <t>4</t>
  </si>
  <si>
    <t>13</t>
  </si>
  <si>
    <t>Подпрограмма  «Эффективное управление и распоряжение муниципальным имуществом»</t>
  </si>
  <si>
    <t>5</t>
  </si>
  <si>
    <t>Подпрограмма  «Реализация мероприятий направленных на развитие жилищно-коммунального хозяйства, благоустройства и охрану окружающей среды"»</t>
  </si>
  <si>
    <t>6</t>
  </si>
  <si>
    <t>7</t>
  </si>
  <si>
    <t>Подпрограмма "Реализация мероприятий по государственной поддержке субъектов малого и среднего предпринимательства Сельцовского городского округа"</t>
  </si>
  <si>
    <t>8</t>
  </si>
  <si>
    <t>I5</t>
  </si>
  <si>
    <t>55270</t>
  </si>
  <si>
    <t>Региональный проект "Акселерация субъектов малого и среднего предпринимательства"</t>
  </si>
  <si>
    <t>27.1</t>
  </si>
  <si>
    <t>Государственная поддержка малого и среднего предпринимательства в субъектах Российской Федерации</t>
  </si>
  <si>
    <t>2022 год</t>
  </si>
  <si>
    <t>34,35,36</t>
  </si>
  <si>
    <t>41,42,43,44</t>
  </si>
  <si>
    <t>45,46,47</t>
  </si>
  <si>
    <t>Подготовка объектов жилищно-коммунального хозяйства к зиме</t>
  </si>
  <si>
    <t>S3450</t>
  </si>
  <si>
    <t>48,49,50</t>
  </si>
  <si>
    <t>53,54,55</t>
  </si>
  <si>
    <t>57,58,59</t>
  </si>
  <si>
    <r>
      <t xml:space="preserve">Приложение 10
</t>
    </r>
    <r>
      <rPr>
        <sz val="11"/>
        <color theme="1"/>
        <rFont val="Times New Roman"/>
        <family val="1"/>
        <charset val="204"/>
      </rPr>
      <t xml:space="preserve">к муниципальной программе
"Реализация полномочий  
исполнительно-распорядительного 
органа  Сельцовского  городского  округа"
 </t>
    </r>
    <r>
      <rPr>
        <sz val="14"/>
        <color theme="1"/>
        <rFont val="Times New Roman"/>
        <family val="1"/>
        <charset val="204"/>
      </rPr>
      <t xml:space="preserve">
</t>
    </r>
  </si>
  <si>
    <t>Подпрограмма "Предоставление мер социальной поддержки и социальных гарантий гражданам"</t>
  </si>
  <si>
    <t>13.1.1</t>
  </si>
  <si>
    <t>13.1.3</t>
  </si>
  <si>
    <t>13.1.5</t>
  </si>
  <si>
    <t>13.1.6</t>
  </si>
  <si>
    <t>13.1.7</t>
  </si>
  <si>
    <t>13.1.8</t>
  </si>
  <si>
    <t>18.5.1</t>
  </si>
  <si>
    <t>Проект "Детство без окраин"</t>
  </si>
  <si>
    <t>23.1</t>
  </si>
  <si>
    <t>Разработка схемы теплоснабжения</t>
  </si>
  <si>
    <t>19.3</t>
  </si>
  <si>
    <t>13300</t>
  </si>
  <si>
    <t>19.4</t>
  </si>
  <si>
    <t>20.2</t>
  </si>
  <si>
    <t>20.3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</si>
  <si>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вмесие"</t>
  </si>
  <si>
    <t>25.1</t>
  </si>
  <si>
    <t>2023 год</t>
  </si>
  <si>
    <t>80010</t>
  </si>
  <si>
    <t>800010</t>
  </si>
  <si>
    <t>80100</t>
  </si>
  <si>
    <t>Координация социально-экономического развития города</t>
  </si>
  <si>
    <t>Проведение Всероссийской переписи населения 2020 года</t>
  </si>
  <si>
    <t>54690</t>
  </si>
  <si>
    <t>14.1.1</t>
  </si>
  <si>
    <t>14.1.2</t>
  </si>
  <si>
    <t>14.1.3</t>
  </si>
  <si>
    <t>20.4</t>
  </si>
  <si>
    <t>20.5</t>
  </si>
  <si>
    <t>21.3</t>
  </si>
  <si>
    <t>21.4</t>
  </si>
  <si>
    <t>25.2</t>
  </si>
  <si>
    <t>25.2.1</t>
  </si>
  <si>
    <t>25.2.2</t>
  </si>
  <si>
    <t>25.2.3</t>
  </si>
  <si>
    <t>25.3</t>
  </si>
  <si>
    <t>26</t>
  </si>
  <si>
    <t>Опубликование нормативных правовых актов муниципальных образований и иной официальной информации</t>
  </si>
  <si>
    <t>Приложение 2</t>
  </si>
  <si>
    <t>к постановлению администрации города Сельцо Брянской области от 2020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</si>
</sst>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24" xfId="0" applyNumberFormat="1" applyFont="1" applyBorder="1" applyAlignment="1">
      <alignment vertical="center" wrapText="1"/>
    </xf>
    <xf numFmtId="4" fontId="2" fillId="0" borderId="21" xfId="0" applyNumberFormat="1" applyFont="1" applyBorder="1" applyAlignment="1">
      <alignment vertical="center" wrapText="1"/>
    </xf>
    <xf numFmtId="4" fontId="2" fillId="0" borderId="22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4" fontId="2" fillId="0" borderId="30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vertical="center" wrapText="1"/>
    </xf>
    <xf numFmtId="4" fontId="2" fillId="0" borderId="11" xfId="0" applyNumberFormat="1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21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4" fontId="4" fillId="0" borderId="26" xfId="0" applyNumberFormat="1" applyFont="1" applyFill="1" applyBorder="1" applyAlignment="1">
      <alignment vertical="center" wrapText="1"/>
    </xf>
    <xf numFmtId="0" fontId="8" fillId="0" borderId="0" xfId="0" applyFont="1"/>
    <xf numFmtId="4" fontId="4" fillId="0" borderId="23" xfId="0" applyNumberFormat="1" applyFont="1" applyFill="1" applyBorder="1" applyAlignment="1">
      <alignment vertical="center" wrapText="1"/>
    </xf>
    <xf numFmtId="4" fontId="4" fillId="0" borderId="24" xfId="0" applyNumberFormat="1" applyFont="1" applyFill="1" applyBorder="1" applyAlignment="1">
      <alignment vertical="center" wrapText="1"/>
    </xf>
    <xf numFmtId="4" fontId="4" fillId="0" borderId="13" xfId="0" applyNumberFormat="1" applyFont="1" applyFill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709"/>
  <sheetViews>
    <sheetView tabSelected="1" topLeftCell="A7" zoomScale="60" zoomScaleNormal="60" workbookViewId="0">
      <pane ySplit="12" topLeftCell="A19" activePane="bottomLeft" state="frozen"/>
      <selection activeCell="A7" sqref="A7"/>
      <selection pane="bottomLeft" activeCell="A14" sqref="A14:N14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9" width="15.85546875" customWidth="1"/>
    <col min="10" max="10" width="19.28515625" customWidth="1"/>
    <col min="11" max="13" width="18.28515625" customWidth="1"/>
    <col min="14" max="14" width="39.28515625" customWidth="1"/>
  </cols>
  <sheetData>
    <row r="3" spans="1:16" ht="14.45" x14ac:dyDescent="0.3">
      <c r="N3" s="11"/>
      <c r="P3" s="6"/>
    </row>
    <row r="4" spans="1:16" ht="14.45" x14ac:dyDescent="0.3">
      <c r="N4" s="6"/>
    </row>
    <row r="5" spans="1:16" ht="14.45" x14ac:dyDescent="0.3">
      <c r="N5" s="6"/>
    </row>
    <row r="6" spans="1:16" ht="14.45" x14ac:dyDescent="0.3">
      <c r="N6" s="6"/>
    </row>
    <row r="7" spans="1:16" ht="14.45" x14ac:dyDescent="0.3">
      <c r="N7" s="6"/>
    </row>
    <row r="8" spans="1:16" ht="14.45" x14ac:dyDescent="0.3">
      <c r="N8" s="6"/>
    </row>
    <row r="9" spans="1:16" ht="36" customHeight="1" x14ac:dyDescent="0.3">
      <c r="K9" s="41"/>
      <c r="L9" s="41"/>
      <c r="M9" s="41"/>
      <c r="N9" s="42" t="s">
        <v>283</v>
      </c>
    </row>
    <row r="10" spans="1:16" ht="41.25" customHeight="1" x14ac:dyDescent="0.3">
      <c r="K10" s="163" t="s">
        <v>284</v>
      </c>
      <c r="L10" s="163"/>
      <c r="M10" s="163"/>
      <c r="N10" s="163"/>
    </row>
    <row r="11" spans="1:16" ht="14.45" x14ac:dyDescent="0.3">
      <c r="N11" s="6"/>
    </row>
    <row r="12" spans="1:16" ht="14.45" x14ac:dyDescent="0.3">
      <c r="N12" s="6"/>
    </row>
    <row r="14" spans="1:16" ht="113.25" customHeight="1" x14ac:dyDescent="0.25">
      <c r="A14" s="144" t="s">
        <v>243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6" ht="18" customHeight="1" x14ac:dyDescent="0.25">
      <c r="A15" s="146" t="s">
        <v>15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6" ht="19.5" thickBot="1" x14ac:dyDescent="0.3">
      <c r="A16" s="148" t="s">
        <v>0</v>
      </c>
      <c r="B16" s="148"/>
      <c r="C16" s="148"/>
      <c r="D16" s="148"/>
      <c r="E16" s="149"/>
      <c r="F16" s="149"/>
      <c r="G16" s="149"/>
      <c r="H16" s="149"/>
      <c r="I16" s="149"/>
      <c r="J16" s="148"/>
      <c r="K16" s="148"/>
      <c r="L16" s="148"/>
      <c r="M16" s="148"/>
      <c r="N16" s="148"/>
    </row>
    <row r="17" spans="1:17" ht="30.6" customHeight="1" x14ac:dyDescent="0.25">
      <c r="A17" s="138" t="s">
        <v>129</v>
      </c>
      <c r="B17" s="138" t="s">
        <v>130</v>
      </c>
      <c r="C17" s="138" t="s">
        <v>1</v>
      </c>
      <c r="D17" s="147" t="s">
        <v>16</v>
      </c>
      <c r="E17" s="152" t="s">
        <v>131</v>
      </c>
      <c r="F17" s="153"/>
      <c r="G17" s="153"/>
      <c r="H17" s="153"/>
      <c r="I17" s="154"/>
      <c r="J17" s="150" t="s">
        <v>137</v>
      </c>
      <c r="K17" s="98" t="s">
        <v>138</v>
      </c>
      <c r="L17" s="98" t="s">
        <v>234</v>
      </c>
      <c r="M17" s="98" t="s">
        <v>262</v>
      </c>
      <c r="N17" s="98" t="s">
        <v>135</v>
      </c>
    </row>
    <row r="18" spans="1:17" ht="81.75" customHeight="1" thickBot="1" x14ac:dyDescent="0.3">
      <c r="A18" s="140"/>
      <c r="B18" s="140"/>
      <c r="C18" s="140"/>
      <c r="D18" s="140"/>
      <c r="E18" s="24" t="s">
        <v>132</v>
      </c>
      <c r="F18" s="24" t="s">
        <v>139</v>
      </c>
      <c r="G18" s="24" t="s">
        <v>140</v>
      </c>
      <c r="H18" s="24" t="s">
        <v>133</v>
      </c>
      <c r="I18" s="24" t="s">
        <v>134</v>
      </c>
      <c r="J18" s="151"/>
      <c r="K18" s="123"/>
      <c r="L18" s="123"/>
      <c r="M18" s="123"/>
      <c r="N18" s="100"/>
    </row>
    <row r="19" spans="1:17" ht="16.5" customHeight="1" thickBot="1" x14ac:dyDescent="0.35">
      <c r="A19" s="1">
        <v>1</v>
      </c>
      <c r="B19" s="2">
        <v>2</v>
      </c>
      <c r="C19" s="2">
        <v>3</v>
      </c>
      <c r="D19" s="2">
        <v>4</v>
      </c>
      <c r="E19" s="23">
        <v>5</v>
      </c>
      <c r="F19" s="23">
        <v>6</v>
      </c>
      <c r="G19" s="23">
        <v>7</v>
      </c>
      <c r="H19" s="23">
        <v>8</v>
      </c>
      <c r="I19" s="23">
        <v>9</v>
      </c>
      <c r="J19" s="19">
        <v>10</v>
      </c>
      <c r="K19" s="26">
        <v>11</v>
      </c>
      <c r="L19" s="25">
        <v>12</v>
      </c>
      <c r="M19" s="44">
        <v>10</v>
      </c>
      <c r="N19" s="23">
        <v>13</v>
      </c>
    </row>
    <row r="20" spans="1:17" ht="26.25" customHeight="1" thickBot="1" x14ac:dyDescent="0.3">
      <c r="A20" s="98"/>
      <c r="B20" s="138" t="s">
        <v>136</v>
      </c>
      <c r="C20" s="138" t="s">
        <v>2</v>
      </c>
      <c r="D20" s="104" t="s">
        <v>17</v>
      </c>
      <c r="E20" s="63" t="s">
        <v>141</v>
      </c>
      <c r="F20" s="63" t="s">
        <v>142</v>
      </c>
      <c r="G20" s="63" t="s">
        <v>143</v>
      </c>
      <c r="H20" s="63" t="s">
        <v>144</v>
      </c>
      <c r="I20" s="63" t="s">
        <v>145</v>
      </c>
      <c r="J20" s="66">
        <f>J78</f>
        <v>1483023</v>
      </c>
      <c r="K20" s="67">
        <f t="shared" ref="K20:L20" si="0">K78</f>
        <v>1553928</v>
      </c>
      <c r="L20" s="68">
        <f t="shared" si="0"/>
        <v>1553928</v>
      </c>
      <c r="M20" s="68">
        <f>M78</f>
        <v>1553928</v>
      </c>
      <c r="N20" s="135"/>
      <c r="Q20" s="76"/>
    </row>
    <row r="21" spans="1:17" ht="24" customHeight="1" thickBot="1" x14ac:dyDescent="0.3">
      <c r="A21" s="99"/>
      <c r="B21" s="139"/>
      <c r="C21" s="139"/>
      <c r="D21" s="106"/>
      <c r="E21" s="63" t="s">
        <v>141</v>
      </c>
      <c r="F21" s="63" t="s">
        <v>142</v>
      </c>
      <c r="G21" s="63" t="s">
        <v>143</v>
      </c>
      <c r="H21" s="63" t="s">
        <v>144</v>
      </c>
      <c r="I21" s="63" t="s">
        <v>146</v>
      </c>
      <c r="J21" s="66">
        <f>J79</f>
        <v>12719359</v>
      </c>
      <c r="K21" s="67">
        <f t="shared" ref="K21:L21" si="1">K79</f>
        <v>13514215</v>
      </c>
      <c r="L21" s="68">
        <f t="shared" si="1"/>
        <v>13505329</v>
      </c>
      <c r="M21" s="68">
        <f>M79</f>
        <v>13471035</v>
      </c>
      <c r="N21" s="136"/>
    </row>
    <row r="22" spans="1:17" ht="27.75" customHeight="1" thickBot="1" x14ac:dyDescent="0.3">
      <c r="A22" s="99"/>
      <c r="B22" s="139"/>
      <c r="C22" s="139"/>
      <c r="D22" s="106"/>
      <c r="E22" s="63" t="s">
        <v>141</v>
      </c>
      <c r="F22" s="63" t="s">
        <v>142</v>
      </c>
      <c r="G22" s="63" t="s">
        <v>143</v>
      </c>
      <c r="H22" s="63" t="s">
        <v>144</v>
      </c>
      <c r="I22" s="64" t="s">
        <v>265</v>
      </c>
      <c r="J22" s="66">
        <f>J80</f>
        <v>140209.98000000001</v>
      </c>
      <c r="K22" s="67">
        <f t="shared" ref="K22:L22" si="2">K80</f>
        <v>75000</v>
      </c>
      <c r="L22" s="68">
        <f t="shared" si="2"/>
        <v>0</v>
      </c>
      <c r="M22" s="68">
        <f>M80</f>
        <v>0</v>
      </c>
      <c r="N22" s="136"/>
    </row>
    <row r="23" spans="1:17" ht="27.75" customHeight="1" thickBot="1" x14ac:dyDescent="0.3">
      <c r="A23" s="99"/>
      <c r="B23" s="139"/>
      <c r="C23" s="139"/>
      <c r="D23" s="106"/>
      <c r="E23" s="63" t="s">
        <v>141</v>
      </c>
      <c r="F23" s="63" t="s">
        <v>142</v>
      </c>
      <c r="G23" s="63" t="s">
        <v>143</v>
      </c>
      <c r="H23" s="63" t="s">
        <v>144</v>
      </c>
      <c r="I23" s="63" t="s">
        <v>264</v>
      </c>
      <c r="J23" s="67">
        <f t="shared" ref="J23" si="3">J81</f>
        <v>0</v>
      </c>
      <c r="K23" s="67">
        <f>K81</f>
        <v>0</v>
      </c>
      <c r="L23" s="67">
        <f t="shared" ref="L23:M23" si="4">L81</f>
        <v>0</v>
      </c>
      <c r="M23" s="67">
        <f t="shared" si="4"/>
        <v>0</v>
      </c>
      <c r="N23" s="136"/>
    </row>
    <row r="24" spans="1:17" ht="26.25" customHeight="1" thickBot="1" x14ac:dyDescent="0.3">
      <c r="A24" s="99"/>
      <c r="B24" s="139"/>
      <c r="C24" s="139"/>
      <c r="D24" s="106"/>
      <c r="E24" s="64" t="s">
        <v>141</v>
      </c>
      <c r="F24" s="64" t="s">
        <v>142</v>
      </c>
      <c r="G24" s="64" t="s">
        <v>143</v>
      </c>
      <c r="H24" s="64" t="s">
        <v>196</v>
      </c>
      <c r="I24" s="63" t="s">
        <v>185</v>
      </c>
      <c r="J24" s="69">
        <f>J151</f>
        <v>3962137</v>
      </c>
      <c r="K24" s="70">
        <f t="shared" ref="K24:L24" si="5">K151</f>
        <v>3953245</v>
      </c>
      <c r="L24" s="71">
        <f t="shared" si="5"/>
        <v>3953245</v>
      </c>
      <c r="M24" s="71">
        <f>M151</f>
        <v>3953245</v>
      </c>
      <c r="N24" s="136"/>
    </row>
    <row r="25" spans="1:17" ht="31.15" customHeight="1" thickBot="1" x14ac:dyDescent="0.3">
      <c r="A25" s="99"/>
      <c r="B25" s="139"/>
      <c r="C25" s="139"/>
      <c r="D25" s="106"/>
      <c r="E25" s="64" t="s">
        <v>141</v>
      </c>
      <c r="F25" s="64" t="s">
        <v>142</v>
      </c>
      <c r="G25" s="64" t="s">
        <v>143</v>
      </c>
      <c r="H25" s="64" t="s">
        <v>196</v>
      </c>
      <c r="I25" s="64" t="s">
        <v>186</v>
      </c>
      <c r="J25" s="69">
        <f>J152</f>
        <v>84000</v>
      </c>
      <c r="K25" s="70">
        <f t="shared" ref="K25:L25" si="6">K152</f>
        <v>84000</v>
      </c>
      <c r="L25" s="71">
        <f t="shared" si="6"/>
        <v>84000</v>
      </c>
      <c r="M25" s="71">
        <f>M152</f>
        <v>84000</v>
      </c>
      <c r="N25" s="136"/>
    </row>
    <row r="26" spans="1:17" ht="25.9" customHeight="1" thickBot="1" x14ac:dyDescent="0.3">
      <c r="A26" s="99"/>
      <c r="B26" s="139"/>
      <c r="C26" s="139"/>
      <c r="D26" s="106"/>
      <c r="E26" s="64" t="s">
        <v>141</v>
      </c>
      <c r="F26" s="64" t="s">
        <v>142</v>
      </c>
      <c r="G26" s="64" t="s">
        <v>143</v>
      </c>
      <c r="H26" s="64" t="s">
        <v>213</v>
      </c>
      <c r="I26" s="64" t="s">
        <v>205</v>
      </c>
      <c r="J26" s="69">
        <f>J167</f>
        <v>0</v>
      </c>
      <c r="K26" s="70">
        <f t="shared" ref="K26:L26" si="7">K167</f>
        <v>30600</v>
      </c>
      <c r="L26" s="71">
        <f t="shared" si="7"/>
        <v>0</v>
      </c>
      <c r="M26" s="71">
        <f>M167</f>
        <v>0</v>
      </c>
      <c r="N26" s="136"/>
    </row>
    <row r="27" spans="1:17" ht="27.75" customHeight="1" thickBot="1" x14ac:dyDescent="0.3">
      <c r="A27" s="99"/>
      <c r="B27" s="139"/>
      <c r="C27" s="139"/>
      <c r="D27" s="106"/>
      <c r="E27" s="64" t="s">
        <v>141</v>
      </c>
      <c r="F27" s="64" t="s">
        <v>142</v>
      </c>
      <c r="G27" s="64" t="s">
        <v>143</v>
      </c>
      <c r="H27" s="64" t="s">
        <v>156</v>
      </c>
      <c r="I27" s="64" t="s">
        <v>171</v>
      </c>
      <c r="J27" s="69">
        <f>J247</f>
        <v>100000</v>
      </c>
      <c r="K27" s="70">
        <f t="shared" ref="K27:L27" si="8">K247</f>
        <v>0</v>
      </c>
      <c r="L27" s="71">
        <f t="shared" si="8"/>
        <v>0</v>
      </c>
      <c r="M27" s="71">
        <f>M247</f>
        <v>0</v>
      </c>
      <c r="N27" s="136"/>
    </row>
    <row r="28" spans="1:17" ht="30" customHeight="1" thickBot="1" x14ac:dyDescent="0.3">
      <c r="A28" s="99"/>
      <c r="B28" s="139"/>
      <c r="C28" s="139"/>
      <c r="D28" s="106"/>
      <c r="E28" s="64" t="s">
        <v>141</v>
      </c>
      <c r="F28" s="64" t="s">
        <v>142</v>
      </c>
      <c r="G28" s="64" t="s">
        <v>143</v>
      </c>
      <c r="H28" s="64" t="s">
        <v>158</v>
      </c>
      <c r="I28" s="81" t="s">
        <v>174</v>
      </c>
      <c r="J28" s="69">
        <f>J257</f>
        <v>55000</v>
      </c>
      <c r="K28" s="70">
        <f t="shared" ref="K28:L28" si="9">K257</f>
        <v>0</v>
      </c>
      <c r="L28" s="71">
        <f t="shared" si="9"/>
        <v>0</v>
      </c>
      <c r="M28" s="71">
        <f>M257</f>
        <v>0</v>
      </c>
      <c r="N28" s="136"/>
    </row>
    <row r="29" spans="1:17" ht="30" customHeight="1" thickBot="1" x14ac:dyDescent="0.3">
      <c r="A29" s="99"/>
      <c r="B29" s="139"/>
      <c r="C29" s="139"/>
      <c r="D29" s="106"/>
      <c r="E29" s="28" t="s">
        <v>141</v>
      </c>
      <c r="F29" s="28" t="s">
        <v>142</v>
      </c>
      <c r="G29" s="28" t="s">
        <v>143</v>
      </c>
      <c r="H29" s="34" t="s">
        <v>166</v>
      </c>
      <c r="I29" s="82" t="s">
        <v>175</v>
      </c>
      <c r="J29" s="72">
        <f>J272</f>
        <v>3018206</v>
      </c>
      <c r="K29" s="72">
        <f t="shared" ref="K29:M29" si="10">K272</f>
        <v>3076903</v>
      </c>
      <c r="L29" s="72">
        <f t="shared" si="10"/>
        <v>3065403</v>
      </c>
      <c r="M29" s="72">
        <f t="shared" si="10"/>
        <v>3065403</v>
      </c>
      <c r="N29" s="136"/>
    </row>
    <row r="30" spans="1:17" ht="30" customHeight="1" thickBot="1" x14ac:dyDescent="0.3">
      <c r="A30" s="99"/>
      <c r="B30" s="139"/>
      <c r="C30" s="139"/>
      <c r="D30" s="106"/>
      <c r="E30" s="63" t="s">
        <v>141</v>
      </c>
      <c r="F30" s="63" t="s">
        <v>142</v>
      </c>
      <c r="G30" s="63" t="s">
        <v>178</v>
      </c>
      <c r="H30" s="63" t="s">
        <v>144</v>
      </c>
      <c r="I30" s="65" t="s">
        <v>179</v>
      </c>
      <c r="J30" s="71">
        <f>J302</f>
        <v>24800</v>
      </c>
      <c r="K30" s="71">
        <f t="shared" ref="K30:M30" si="11">K302</f>
        <v>19800</v>
      </c>
      <c r="L30" s="71">
        <f t="shared" si="11"/>
        <v>0</v>
      </c>
      <c r="M30" s="71">
        <f t="shared" si="11"/>
        <v>0</v>
      </c>
      <c r="N30" s="155"/>
    </row>
    <row r="31" spans="1:17" ht="27" customHeight="1" thickBot="1" x14ac:dyDescent="0.3">
      <c r="A31" s="99"/>
      <c r="B31" s="139"/>
      <c r="C31" s="139"/>
      <c r="D31" s="106"/>
      <c r="E31" s="63" t="s">
        <v>141</v>
      </c>
      <c r="F31" s="63" t="s">
        <v>142</v>
      </c>
      <c r="G31" s="63" t="s">
        <v>208</v>
      </c>
      <c r="H31" s="63" t="s">
        <v>144</v>
      </c>
      <c r="I31" s="63" t="s">
        <v>209</v>
      </c>
      <c r="J31" s="69">
        <f>J340</f>
        <v>200000</v>
      </c>
      <c r="K31" s="70">
        <f t="shared" ref="K31:L31" si="12">K340</f>
        <v>21000</v>
      </c>
      <c r="L31" s="71">
        <f t="shared" si="12"/>
        <v>0</v>
      </c>
      <c r="M31" s="71">
        <f>M340</f>
        <v>0</v>
      </c>
      <c r="N31" s="136"/>
    </row>
    <row r="32" spans="1:17" ht="28.15" customHeight="1" thickBot="1" x14ac:dyDescent="0.3">
      <c r="A32" s="99"/>
      <c r="B32" s="139"/>
      <c r="C32" s="139"/>
      <c r="D32" s="106"/>
      <c r="E32" s="63" t="s">
        <v>204</v>
      </c>
      <c r="F32" s="63" t="s">
        <v>142</v>
      </c>
      <c r="G32" s="63" t="s">
        <v>208</v>
      </c>
      <c r="H32" s="63" t="s">
        <v>144</v>
      </c>
      <c r="I32" s="63" t="s">
        <v>209</v>
      </c>
      <c r="J32" s="69">
        <f>J341</f>
        <v>0</v>
      </c>
      <c r="K32" s="70">
        <f t="shared" ref="K32:L32" si="13">K341</f>
        <v>0</v>
      </c>
      <c r="L32" s="71">
        <f t="shared" si="13"/>
        <v>0</v>
      </c>
      <c r="M32" s="71">
        <f>M341</f>
        <v>0</v>
      </c>
      <c r="N32" s="136"/>
    </row>
    <row r="33" spans="1:14" ht="28.9" customHeight="1" thickBot="1" x14ac:dyDescent="0.3">
      <c r="A33" s="99"/>
      <c r="B33" s="139"/>
      <c r="C33" s="139"/>
      <c r="D33" s="106"/>
      <c r="E33" s="63" t="s">
        <v>141</v>
      </c>
      <c r="F33" s="63" t="s">
        <v>142</v>
      </c>
      <c r="G33" s="63" t="s">
        <v>218</v>
      </c>
      <c r="H33" s="63" t="s">
        <v>154</v>
      </c>
      <c r="I33" s="63" t="s">
        <v>216</v>
      </c>
      <c r="J33" s="69">
        <f>J408</f>
        <v>0</v>
      </c>
      <c r="K33" s="70">
        <f t="shared" ref="K33:L33" si="14">K408</f>
        <v>0</v>
      </c>
      <c r="L33" s="71">
        <f t="shared" si="14"/>
        <v>0</v>
      </c>
      <c r="M33" s="71">
        <f>M408</f>
        <v>0</v>
      </c>
      <c r="N33" s="136"/>
    </row>
    <row r="34" spans="1:14" ht="40.15" customHeight="1" thickBot="1" x14ac:dyDescent="0.3">
      <c r="A34" s="99"/>
      <c r="B34" s="139"/>
      <c r="C34" s="139"/>
      <c r="D34" s="106"/>
      <c r="E34" s="63" t="s">
        <v>204</v>
      </c>
      <c r="F34" s="63" t="s">
        <v>142</v>
      </c>
      <c r="G34" s="63" t="s">
        <v>218</v>
      </c>
      <c r="H34" s="63" t="s">
        <v>154</v>
      </c>
      <c r="I34" s="63" t="s">
        <v>216</v>
      </c>
      <c r="J34" s="69">
        <f>J409</f>
        <v>48639.46</v>
      </c>
      <c r="K34" s="70">
        <f t="shared" ref="K34:L34" si="15">K409</f>
        <v>0</v>
      </c>
      <c r="L34" s="71">
        <f t="shared" si="15"/>
        <v>0</v>
      </c>
      <c r="M34" s="71">
        <f>M409</f>
        <v>0</v>
      </c>
      <c r="N34" s="136"/>
    </row>
    <row r="35" spans="1:14" ht="33.75" customHeight="1" thickBot="1" x14ac:dyDescent="0.3">
      <c r="A35" s="99"/>
      <c r="B35" s="139"/>
      <c r="C35" s="139"/>
      <c r="D35" s="106"/>
      <c r="E35" s="64" t="s">
        <v>141</v>
      </c>
      <c r="F35" s="64" t="s">
        <v>142</v>
      </c>
      <c r="G35" s="64" t="s">
        <v>220</v>
      </c>
      <c r="H35" s="64" t="s">
        <v>144</v>
      </c>
      <c r="I35" s="64" t="s">
        <v>184</v>
      </c>
      <c r="J35" s="69">
        <f>J442</f>
        <v>420010</v>
      </c>
      <c r="K35" s="70">
        <f t="shared" ref="K35:L35" si="16">K442</f>
        <v>120000</v>
      </c>
      <c r="L35" s="71">
        <f t="shared" si="16"/>
        <v>0</v>
      </c>
      <c r="M35" s="71">
        <f>M442</f>
        <v>0</v>
      </c>
      <c r="N35" s="136"/>
    </row>
    <row r="36" spans="1:14" ht="33.75" customHeight="1" thickBot="1" x14ac:dyDescent="0.3">
      <c r="A36" s="99"/>
      <c r="B36" s="139"/>
      <c r="C36" s="139"/>
      <c r="D36" s="106"/>
      <c r="E36" s="64" t="s">
        <v>141</v>
      </c>
      <c r="F36" s="64" t="s">
        <v>142</v>
      </c>
      <c r="G36" s="64" t="s">
        <v>220</v>
      </c>
      <c r="H36" s="64" t="s">
        <v>144</v>
      </c>
      <c r="I36" s="64" t="s">
        <v>183</v>
      </c>
      <c r="J36" s="69">
        <f>J443</f>
        <v>1748163.37</v>
      </c>
      <c r="K36" s="70">
        <f t="shared" ref="K36:L36" si="17">K443</f>
        <v>663452.1</v>
      </c>
      <c r="L36" s="71">
        <f t="shared" si="17"/>
        <v>490120.58</v>
      </c>
      <c r="M36" s="71">
        <f>M443</f>
        <v>777738.99</v>
      </c>
      <c r="N36" s="136"/>
    </row>
    <row r="37" spans="1:14" ht="33" customHeight="1" thickBot="1" x14ac:dyDescent="0.3">
      <c r="A37" s="99"/>
      <c r="B37" s="139"/>
      <c r="C37" s="139"/>
      <c r="D37" s="106"/>
      <c r="E37" s="64" t="s">
        <v>141</v>
      </c>
      <c r="F37" s="64" t="s">
        <v>142</v>
      </c>
      <c r="G37" s="64" t="s">
        <v>220</v>
      </c>
      <c r="H37" s="64" t="s">
        <v>148</v>
      </c>
      <c r="I37" s="64" t="s">
        <v>184</v>
      </c>
      <c r="J37" s="69">
        <f>J444</f>
        <v>2700000</v>
      </c>
      <c r="K37" s="70">
        <f t="shared" ref="K37:L37" si="18">K444</f>
        <v>2000000</v>
      </c>
      <c r="L37" s="71">
        <f t="shared" si="18"/>
        <v>2550000</v>
      </c>
      <c r="M37" s="71">
        <f>M444</f>
        <v>2550000</v>
      </c>
      <c r="N37" s="136"/>
    </row>
    <row r="38" spans="1:14" ht="33" customHeight="1" thickBot="1" x14ac:dyDescent="0.3">
      <c r="A38" s="99"/>
      <c r="B38" s="139"/>
      <c r="C38" s="139"/>
      <c r="D38" s="106"/>
      <c r="E38" s="64" t="s">
        <v>141</v>
      </c>
      <c r="F38" s="64" t="s">
        <v>142</v>
      </c>
      <c r="G38" s="64" t="s">
        <v>220</v>
      </c>
      <c r="H38" s="64" t="s">
        <v>221</v>
      </c>
      <c r="I38" s="64" t="s">
        <v>157</v>
      </c>
      <c r="J38" s="75">
        <f>J445</f>
        <v>160000</v>
      </c>
      <c r="K38" s="73">
        <f t="shared" ref="K38:L38" si="19">K445</f>
        <v>100000</v>
      </c>
      <c r="L38" s="74">
        <f t="shared" si="19"/>
        <v>0</v>
      </c>
      <c r="M38" s="74">
        <f>M445</f>
        <v>0</v>
      </c>
      <c r="N38" s="136"/>
    </row>
    <row r="39" spans="1:14" ht="31.5" customHeight="1" thickBot="1" x14ac:dyDescent="0.3">
      <c r="A39" s="99"/>
      <c r="B39" s="139"/>
      <c r="C39" s="139"/>
      <c r="D39" s="106"/>
      <c r="E39" s="64" t="s">
        <v>141</v>
      </c>
      <c r="F39" s="64" t="s">
        <v>142</v>
      </c>
      <c r="G39" s="64" t="s">
        <v>223</v>
      </c>
      <c r="H39" s="64" t="s">
        <v>144</v>
      </c>
      <c r="I39" s="64" t="s">
        <v>199</v>
      </c>
      <c r="J39" s="72">
        <f>J482</f>
        <v>50000</v>
      </c>
      <c r="K39" s="73">
        <f t="shared" ref="K39:L39" si="20">K482</f>
        <v>50000</v>
      </c>
      <c r="L39" s="74">
        <f t="shared" si="20"/>
        <v>0</v>
      </c>
      <c r="M39" s="74">
        <f>M482</f>
        <v>0</v>
      </c>
      <c r="N39" s="136"/>
    </row>
    <row r="40" spans="1:14" ht="39" customHeight="1" thickBot="1" x14ac:dyDescent="0.3">
      <c r="A40" s="99"/>
      <c r="B40" s="139"/>
      <c r="C40" s="139"/>
      <c r="D40" s="106"/>
      <c r="E40" s="64" t="s">
        <v>141</v>
      </c>
      <c r="F40" s="64" t="s">
        <v>142</v>
      </c>
      <c r="G40" s="64" t="s">
        <v>223</v>
      </c>
      <c r="H40" s="64" t="s">
        <v>144</v>
      </c>
      <c r="I40" s="64" t="s">
        <v>200</v>
      </c>
      <c r="J40" s="71">
        <f>J491</f>
        <v>50000</v>
      </c>
      <c r="K40" s="71">
        <f t="shared" ref="K40:L40" si="21">K491</f>
        <v>0</v>
      </c>
      <c r="L40" s="71">
        <f t="shared" si="21"/>
        <v>0</v>
      </c>
      <c r="M40" s="71">
        <f>M491</f>
        <v>0</v>
      </c>
      <c r="N40" s="155"/>
    </row>
    <row r="41" spans="1:14" ht="31.5" customHeight="1" thickBot="1" x14ac:dyDescent="0.3">
      <c r="A41" s="99"/>
      <c r="B41" s="139"/>
      <c r="C41" s="139"/>
      <c r="D41" s="105"/>
      <c r="E41" s="64" t="s">
        <v>141</v>
      </c>
      <c r="F41" s="64" t="s">
        <v>142</v>
      </c>
      <c r="G41" s="64" t="s">
        <v>223</v>
      </c>
      <c r="H41" s="64" t="s">
        <v>144</v>
      </c>
      <c r="I41" s="64" t="s">
        <v>167</v>
      </c>
      <c r="J41" s="69">
        <f>J484</f>
        <v>111228</v>
      </c>
      <c r="K41" s="77">
        <f t="shared" ref="K41:L41" si="22">K484</f>
        <v>135677</v>
      </c>
      <c r="L41" s="78">
        <f t="shared" si="22"/>
        <v>0</v>
      </c>
      <c r="M41" s="78">
        <f>M484</f>
        <v>0</v>
      </c>
      <c r="N41" s="136"/>
    </row>
    <row r="42" spans="1:14" ht="30" customHeight="1" thickBot="1" x14ac:dyDescent="0.3">
      <c r="A42" s="99"/>
      <c r="B42" s="139"/>
      <c r="C42" s="139"/>
      <c r="D42" s="105"/>
      <c r="E42" s="64" t="s">
        <v>141</v>
      </c>
      <c r="F42" s="64" t="s">
        <v>142</v>
      </c>
      <c r="G42" s="64" t="s">
        <v>223</v>
      </c>
      <c r="H42" s="64" t="s">
        <v>144</v>
      </c>
      <c r="I42" s="64" t="s">
        <v>168</v>
      </c>
      <c r="J42" s="69">
        <f>J485</f>
        <v>485270</v>
      </c>
      <c r="K42" s="77">
        <f t="shared" ref="K42:L42" si="23">K485</f>
        <v>254869.59</v>
      </c>
      <c r="L42" s="78">
        <f t="shared" si="23"/>
        <v>0</v>
      </c>
      <c r="M42" s="78">
        <f>M485</f>
        <v>0</v>
      </c>
      <c r="N42" s="136"/>
    </row>
    <row r="43" spans="1:14" ht="31.5" customHeight="1" thickBot="1" x14ac:dyDescent="0.3">
      <c r="A43" s="99"/>
      <c r="B43" s="139"/>
      <c r="C43" s="139"/>
      <c r="D43" s="105"/>
      <c r="E43" s="64" t="s">
        <v>141</v>
      </c>
      <c r="F43" s="64" t="s">
        <v>142</v>
      </c>
      <c r="G43" s="64" t="s">
        <v>225</v>
      </c>
      <c r="H43" s="64" t="s">
        <v>144</v>
      </c>
      <c r="I43" s="64" t="s">
        <v>172</v>
      </c>
      <c r="J43" s="69">
        <f t="shared" ref="J43:J52" si="24">J518</f>
        <v>3593268</v>
      </c>
      <c r="K43" s="77">
        <f t="shared" ref="K43:M52" si="25">K518</f>
        <v>3348353</v>
      </c>
      <c r="L43" s="78">
        <f t="shared" si="25"/>
        <v>1598362.95</v>
      </c>
      <c r="M43" s="78">
        <f t="shared" si="25"/>
        <v>614993.31000000006</v>
      </c>
      <c r="N43" s="136"/>
    </row>
    <row r="44" spans="1:14" ht="36" customHeight="1" thickBot="1" x14ac:dyDescent="0.3">
      <c r="A44" s="99"/>
      <c r="B44" s="139"/>
      <c r="C44" s="139"/>
      <c r="D44" s="105"/>
      <c r="E44" s="64" t="s">
        <v>141</v>
      </c>
      <c r="F44" s="64" t="s">
        <v>142</v>
      </c>
      <c r="G44" s="64" t="s">
        <v>225</v>
      </c>
      <c r="H44" s="64" t="s">
        <v>144</v>
      </c>
      <c r="I44" s="64" t="s">
        <v>201</v>
      </c>
      <c r="J44" s="69">
        <f t="shared" si="24"/>
        <v>310000</v>
      </c>
      <c r="K44" s="77">
        <f t="shared" ref="K44:L44" si="26">K519</f>
        <v>0</v>
      </c>
      <c r="L44" s="78">
        <f t="shared" si="26"/>
        <v>0</v>
      </c>
      <c r="M44" s="78">
        <f t="shared" si="25"/>
        <v>0</v>
      </c>
      <c r="N44" s="136"/>
    </row>
    <row r="45" spans="1:14" ht="38.450000000000003" customHeight="1" thickBot="1" x14ac:dyDescent="0.3">
      <c r="A45" s="99"/>
      <c r="B45" s="139"/>
      <c r="C45" s="139"/>
      <c r="D45" s="105"/>
      <c r="E45" s="64" t="s">
        <v>141</v>
      </c>
      <c r="F45" s="64" t="s">
        <v>142</v>
      </c>
      <c r="G45" s="64" t="s">
        <v>225</v>
      </c>
      <c r="H45" s="64" t="s">
        <v>144</v>
      </c>
      <c r="I45" s="64" t="s">
        <v>189</v>
      </c>
      <c r="J45" s="69">
        <f t="shared" si="24"/>
        <v>150000</v>
      </c>
      <c r="K45" s="77">
        <f t="shared" ref="K45:L45" si="27">K520</f>
        <v>50000</v>
      </c>
      <c r="L45" s="78">
        <f t="shared" si="27"/>
        <v>0</v>
      </c>
      <c r="M45" s="78">
        <f t="shared" si="25"/>
        <v>0</v>
      </c>
      <c r="N45" s="136"/>
    </row>
    <row r="46" spans="1:14" ht="39" customHeight="1" thickBot="1" x14ac:dyDescent="0.3">
      <c r="A46" s="99"/>
      <c r="B46" s="139"/>
      <c r="C46" s="139"/>
      <c r="D46" s="105"/>
      <c r="E46" s="64" t="s">
        <v>141</v>
      </c>
      <c r="F46" s="64" t="s">
        <v>142</v>
      </c>
      <c r="G46" s="64" t="s">
        <v>225</v>
      </c>
      <c r="H46" s="64" t="s">
        <v>144</v>
      </c>
      <c r="I46" s="64" t="s">
        <v>173</v>
      </c>
      <c r="J46" s="69">
        <f t="shared" si="24"/>
        <v>992200.66</v>
      </c>
      <c r="K46" s="77">
        <f t="shared" ref="K46:L46" si="28">K521</f>
        <v>350000</v>
      </c>
      <c r="L46" s="78">
        <f t="shared" si="28"/>
        <v>0</v>
      </c>
      <c r="M46" s="78">
        <f t="shared" si="25"/>
        <v>0</v>
      </c>
      <c r="N46" s="136"/>
    </row>
    <row r="47" spans="1:14" ht="37.9" customHeight="1" thickBot="1" x14ac:dyDescent="0.3">
      <c r="A47" s="99"/>
      <c r="B47" s="139"/>
      <c r="C47" s="139"/>
      <c r="D47" s="105"/>
      <c r="E47" s="64" t="s">
        <v>141</v>
      </c>
      <c r="F47" s="64" t="s">
        <v>142</v>
      </c>
      <c r="G47" s="64" t="s">
        <v>225</v>
      </c>
      <c r="H47" s="64" t="s">
        <v>144</v>
      </c>
      <c r="I47" s="64" t="s">
        <v>203</v>
      </c>
      <c r="J47" s="69">
        <f t="shared" si="24"/>
        <v>217000</v>
      </c>
      <c r="K47" s="70">
        <f t="shared" ref="K47:L47" si="29">K522</f>
        <v>0</v>
      </c>
      <c r="L47" s="71">
        <f t="shared" si="29"/>
        <v>0</v>
      </c>
      <c r="M47" s="71">
        <f t="shared" si="25"/>
        <v>0</v>
      </c>
      <c r="N47" s="136"/>
    </row>
    <row r="48" spans="1:14" ht="36" customHeight="1" thickBot="1" x14ac:dyDescent="0.3">
      <c r="A48" s="99"/>
      <c r="B48" s="139"/>
      <c r="C48" s="139"/>
      <c r="D48" s="105"/>
      <c r="E48" s="64" t="s">
        <v>141</v>
      </c>
      <c r="F48" s="64" t="s">
        <v>142</v>
      </c>
      <c r="G48" s="64" t="s">
        <v>225</v>
      </c>
      <c r="H48" s="64" t="s">
        <v>150</v>
      </c>
      <c r="I48" s="64" t="s">
        <v>190</v>
      </c>
      <c r="J48" s="69">
        <f t="shared" si="24"/>
        <v>677740</v>
      </c>
      <c r="K48" s="70">
        <f t="shared" ref="K48:L48" si="30">K523</f>
        <v>0</v>
      </c>
      <c r="L48" s="71">
        <f t="shared" si="30"/>
        <v>0</v>
      </c>
      <c r="M48" s="71">
        <f t="shared" si="25"/>
        <v>0</v>
      </c>
      <c r="N48" s="136"/>
    </row>
    <row r="49" spans="1:14" ht="31.15" customHeight="1" thickBot="1" x14ac:dyDescent="0.3">
      <c r="A49" s="99"/>
      <c r="B49" s="139"/>
      <c r="C49" s="139"/>
      <c r="D49" s="105"/>
      <c r="E49" s="64" t="s">
        <v>141</v>
      </c>
      <c r="F49" s="64" t="s">
        <v>142</v>
      </c>
      <c r="G49" s="64" t="s">
        <v>225</v>
      </c>
      <c r="H49" s="64" t="s">
        <v>150</v>
      </c>
      <c r="I49" s="64" t="s">
        <v>176</v>
      </c>
      <c r="J49" s="69">
        <f t="shared" si="24"/>
        <v>0</v>
      </c>
      <c r="K49" s="70">
        <f t="shared" ref="K49:L49" si="31">K524</f>
        <v>0</v>
      </c>
      <c r="L49" s="71">
        <f t="shared" si="31"/>
        <v>0</v>
      </c>
      <c r="M49" s="71">
        <f t="shared" si="25"/>
        <v>0</v>
      </c>
      <c r="N49" s="136"/>
    </row>
    <row r="50" spans="1:14" ht="31.5" customHeight="1" thickBot="1" x14ac:dyDescent="0.3">
      <c r="A50" s="99"/>
      <c r="B50" s="139"/>
      <c r="C50" s="139"/>
      <c r="D50" s="105"/>
      <c r="E50" s="64" t="s">
        <v>141</v>
      </c>
      <c r="F50" s="64" t="s">
        <v>142</v>
      </c>
      <c r="G50" s="64" t="s">
        <v>225</v>
      </c>
      <c r="H50" s="64" t="s">
        <v>150</v>
      </c>
      <c r="I50" s="64" t="s">
        <v>239</v>
      </c>
      <c r="J50" s="69">
        <f t="shared" si="24"/>
        <v>0</v>
      </c>
      <c r="K50" s="70">
        <f t="shared" ref="K50:L50" si="32">K525</f>
        <v>22580.65</v>
      </c>
      <c r="L50" s="71">
        <f t="shared" si="32"/>
        <v>0</v>
      </c>
      <c r="M50" s="71">
        <f t="shared" si="25"/>
        <v>0</v>
      </c>
      <c r="N50" s="136"/>
    </row>
    <row r="51" spans="1:14" ht="24" customHeight="1" thickBot="1" x14ac:dyDescent="0.3">
      <c r="A51" s="99"/>
      <c r="B51" s="139"/>
      <c r="C51" s="139"/>
      <c r="D51" s="105"/>
      <c r="E51" s="64" t="s">
        <v>141</v>
      </c>
      <c r="F51" s="64" t="s">
        <v>142</v>
      </c>
      <c r="G51" s="64" t="s">
        <v>225</v>
      </c>
      <c r="H51" s="64" t="s">
        <v>154</v>
      </c>
      <c r="I51" s="64" t="s">
        <v>192</v>
      </c>
      <c r="J51" s="69">
        <f t="shared" si="24"/>
        <v>1485666.66</v>
      </c>
      <c r="K51" s="70">
        <f t="shared" ref="K51:L51" si="33">K526</f>
        <v>0</v>
      </c>
      <c r="L51" s="71">
        <f t="shared" si="33"/>
        <v>0</v>
      </c>
      <c r="M51" s="71">
        <f t="shared" si="25"/>
        <v>0</v>
      </c>
      <c r="N51" s="136"/>
    </row>
    <row r="52" spans="1:14" ht="31.5" customHeight="1" thickBot="1" x14ac:dyDescent="0.3">
      <c r="A52" s="99"/>
      <c r="B52" s="139"/>
      <c r="C52" s="139"/>
      <c r="D52" s="105"/>
      <c r="E52" s="64" t="s">
        <v>141</v>
      </c>
      <c r="F52" s="64" t="s">
        <v>142</v>
      </c>
      <c r="G52" s="64" t="s">
        <v>225</v>
      </c>
      <c r="H52" s="64" t="s">
        <v>194</v>
      </c>
      <c r="I52" s="64" t="s">
        <v>195</v>
      </c>
      <c r="J52" s="69">
        <f t="shared" si="24"/>
        <v>0</v>
      </c>
      <c r="K52" s="70">
        <f t="shared" ref="K52:L52" si="34">K527</f>
        <v>95000</v>
      </c>
      <c r="L52" s="71">
        <f t="shared" si="34"/>
        <v>110000</v>
      </c>
      <c r="M52" s="71">
        <f t="shared" si="25"/>
        <v>205000</v>
      </c>
      <c r="N52" s="136"/>
    </row>
    <row r="53" spans="1:14" ht="27" customHeight="1" thickBot="1" x14ac:dyDescent="0.3">
      <c r="A53" s="99"/>
      <c r="B53" s="139"/>
      <c r="C53" s="139"/>
      <c r="D53" s="105"/>
      <c r="E53" s="64" t="s">
        <v>141</v>
      </c>
      <c r="F53" s="64" t="s">
        <v>142</v>
      </c>
      <c r="G53" s="64" t="s">
        <v>226</v>
      </c>
      <c r="H53" s="64" t="s">
        <v>144</v>
      </c>
      <c r="I53" s="64" t="s">
        <v>159</v>
      </c>
      <c r="J53" s="69">
        <f>J624</f>
        <v>3355476</v>
      </c>
      <c r="K53" s="70">
        <f t="shared" ref="K53:L53" si="35">K624</f>
        <v>3491625</v>
      </c>
      <c r="L53" s="71">
        <f t="shared" si="35"/>
        <v>3491625</v>
      </c>
      <c r="M53" s="71">
        <f>M624</f>
        <v>3491625</v>
      </c>
      <c r="N53" s="136"/>
    </row>
    <row r="54" spans="1:14" ht="30" hidden="1" customHeight="1" thickBot="1" x14ac:dyDescent="0.35">
      <c r="A54" s="99"/>
      <c r="B54" s="139"/>
      <c r="C54" s="139"/>
      <c r="D54" s="105"/>
      <c r="E54" s="64" t="s">
        <v>141</v>
      </c>
      <c r="F54" s="64" t="s">
        <v>142</v>
      </c>
      <c r="G54" s="64" t="s">
        <v>228</v>
      </c>
      <c r="H54" s="64" t="s">
        <v>229</v>
      </c>
      <c r="I54" s="64" t="s">
        <v>230</v>
      </c>
      <c r="J54" s="60">
        <f>J694</f>
        <v>0</v>
      </c>
      <c r="K54" s="61">
        <f t="shared" ref="K54:L54" si="36">K694</f>
        <v>0</v>
      </c>
      <c r="L54" s="62">
        <f t="shared" si="36"/>
        <v>0</v>
      </c>
      <c r="M54" s="62">
        <f>M694</f>
        <v>0</v>
      </c>
      <c r="N54" s="136"/>
    </row>
    <row r="55" spans="1:14" ht="28.9" customHeight="1" thickBot="1" x14ac:dyDescent="0.3">
      <c r="A55" s="99"/>
      <c r="B55" s="139"/>
      <c r="C55" s="139"/>
      <c r="D55" s="104" t="s">
        <v>3</v>
      </c>
      <c r="E55" s="63" t="s">
        <v>141</v>
      </c>
      <c r="F55" s="63" t="s">
        <v>142</v>
      </c>
      <c r="G55" s="63" t="s">
        <v>143</v>
      </c>
      <c r="H55" s="63" t="s">
        <v>148</v>
      </c>
      <c r="I55" s="63" t="s">
        <v>149</v>
      </c>
      <c r="J55" s="66">
        <f>J112</f>
        <v>6640</v>
      </c>
      <c r="K55" s="67">
        <f t="shared" ref="K55:L55" si="37">K112</f>
        <v>10307</v>
      </c>
      <c r="L55" s="68">
        <f t="shared" si="37"/>
        <v>72300</v>
      </c>
      <c r="M55" s="68">
        <f>M112</f>
        <v>4163</v>
      </c>
      <c r="N55" s="136"/>
    </row>
    <row r="56" spans="1:14" ht="30.75" customHeight="1" thickBot="1" x14ac:dyDescent="0.3">
      <c r="A56" s="99"/>
      <c r="B56" s="139"/>
      <c r="C56" s="139"/>
      <c r="D56" s="105"/>
      <c r="E56" s="64" t="s">
        <v>141</v>
      </c>
      <c r="F56" s="64" t="s">
        <v>142</v>
      </c>
      <c r="G56" s="64" t="s">
        <v>143</v>
      </c>
      <c r="H56" s="64" t="s">
        <v>214</v>
      </c>
      <c r="I56" s="64" t="s">
        <v>153</v>
      </c>
      <c r="J56" s="69">
        <f>J142</f>
        <v>888847</v>
      </c>
      <c r="K56" s="70">
        <f t="shared" ref="K56:L56" si="38">K142</f>
        <v>888358</v>
      </c>
      <c r="L56" s="71">
        <f t="shared" si="38"/>
        <v>897244</v>
      </c>
      <c r="M56" s="71">
        <f>M142</f>
        <v>931538</v>
      </c>
      <c r="N56" s="136"/>
    </row>
    <row r="57" spans="1:14" ht="30.75" customHeight="1" thickBot="1" x14ac:dyDescent="0.3">
      <c r="A57" s="99"/>
      <c r="B57" s="139"/>
      <c r="C57" s="139"/>
      <c r="D57" s="105"/>
      <c r="E57" s="64" t="s">
        <v>141</v>
      </c>
      <c r="F57" s="64" t="s">
        <v>142</v>
      </c>
      <c r="G57" s="64" t="s">
        <v>225</v>
      </c>
      <c r="H57" s="64" t="s">
        <v>194</v>
      </c>
      <c r="I57" s="64" t="s">
        <v>195</v>
      </c>
      <c r="J57" s="69">
        <f>J528</f>
        <v>0</v>
      </c>
      <c r="K57" s="70">
        <f t="shared" ref="K57:L57" si="39">K528</f>
        <v>9310950</v>
      </c>
      <c r="L57" s="71">
        <f t="shared" si="39"/>
        <v>10781100</v>
      </c>
      <c r="M57" s="71">
        <f>M528</f>
        <v>20092050</v>
      </c>
      <c r="N57" s="136"/>
    </row>
    <row r="58" spans="1:14" ht="30.75" customHeight="1" thickBot="1" x14ac:dyDescent="0.3">
      <c r="A58" s="99"/>
      <c r="B58" s="139"/>
      <c r="C58" s="139"/>
      <c r="D58" s="105"/>
      <c r="E58" s="64" t="s">
        <v>141</v>
      </c>
      <c r="F58" s="64" t="s">
        <v>142</v>
      </c>
      <c r="G58" s="64" t="s">
        <v>226</v>
      </c>
      <c r="H58" s="64" t="s">
        <v>221</v>
      </c>
      <c r="I58" s="64" t="s">
        <v>165</v>
      </c>
      <c r="J58" s="69">
        <f>J625</f>
        <v>180041.30000000002</v>
      </c>
      <c r="K58" s="70">
        <f t="shared" ref="K58:L58" si="40">K625</f>
        <v>150957.76000000001</v>
      </c>
      <c r="L58" s="71">
        <f t="shared" si="40"/>
        <v>156996.07999999999</v>
      </c>
      <c r="M58" s="71">
        <f>M625</f>
        <v>156996.07999999999</v>
      </c>
      <c r="N58" s="136"/>
    </row>
    <row r="59" spans="1:14" ht="30.75" customHeight="1" thickBot="1" x14ac:dyDescent="0.3">
      <c r="A59" s="99"/>
      <c r="B59" s="139"/>
      <c r="C59" s="139"/>
      <c r="D59" s="105"/>
      <c r="E59" s="64" t="s">
        <v>141</v>
      </c>
      <c r="F59" s="64" t="s">
        <v>142</v>
      </c>
      <c r="G59" s="64" t="s">
        <v>143</v>
      </c>
      <c r="H59" s="64" t="s">
        <v>169</v>
      </c>
      <c r="I59" s="64" t="s">
        <v>268</v>
      </c>
      <c r="J59" s="69">
        <f>J288</f>
        <v>0</v>
      </c>
      <c r="K59" s="70">
        <f t="shared" ref="K59:M59" si="41">K288</f>
        <v>263578</v>
      </c>
      <c r="L59" s="71">
        <f t="shared" si="41"/>
        <v>0</v>
      </c>
      <c r="M59" s="71">
        <f t="shared" si="41"/>
        <v>0</v>
      </c>
      <c r="N59" s="136"/>
    </row>
    <row r="60" spans="1:14" ht="33.75" hidden="1" customHeight="1" thickBot="1" x14ac:dyDescent="0.3">
      <c r="A60" s="99"/>
      <c r="B60" s="139"/>
      <c r="C60" s="139"/>
      <c r="D60" s="91"/>
      <c r="E60" s="64" t="s">
        <v>141</v>
      </c>
      <c r="F60" s="64" t="s">
        <v>142</v>
      </c>
      <c r="G60" s="64" t="s">
        <v>228</v>
      </c>
      <c r="H60" s="64" t="s">
        <v>229</v>
      </c>
      <c r="I60" s="64" t="s">
        <v>230</v>
      </c>
      <c r="J60" s="69">
        <f>J695</f>
        <v>0</v>
      </c>
      <c r="K60" s="61">
        <f t="shared" ref="K60:L60" si="42">K695</f>
        <v>0</v>
      </c>
      <c r="L60" s="62">
        <f t="shared" si="42"/>
        <v>0</v>
      </c>
      <c r="M60" s="62">
        <f>M695</f>
        <v>0</v>
      </c>
      <c r="N60" s="136"/>
    </row>
    <row r="61" spans="1:14" ht="29.25" customHeight="1" thickBot="1" x14ac:dyDescent="0.3">
      <c r="A61" s="99"/>
      <c r="B61" s="139"/>
      <c r="C61" s="139"/>
      <c r="D61" s="104" t="s">
        <v>4</v>
      </c>
      <c r="E61" s="63" t="s">
        <v>141</v>
      </c>
      <c r="F61" s="63" t="s">
        <v>142</v>
      </c>
      <c r="G61" s="63" t="s">
        <v>143</v>
      </c>
      <c r="H61" s="63" t="s">
        <v>150</v>
      </c>
      <c r="I61" s="63" t="s">
        <v>151</v>
      </c>
      <c r="J61" s="66">
        <f>J133</f>
        <v>1084830</v>
      </c>
      <c r="K61" s="67">
        <f t="shared" ref="K61:L61" si="43">K133</f>
        <v>1194620</v>
      </c>
      <c r="L61" s="68">
        <f t="shared" si="43"/>
        <v>1194620</v>
      </c>
      <c r="M61" s="68">
        <f>M133</f>
        <v>1194620</v>
      </c>
      <c r="N61" s="136"/>
    </row>
    <row r="62" spans="1:14" ht="30.75" customHeight="1" thickBot="1" x14ac:dyDescent="0.3">
      <c r="A62" s="99"/>
      <c r="B62" s="139"/>
      <c r="C62" s="139"/>
      <c r="D62" s="105"/>
      <c r="E62" s="64" t="s">
        <v>141</v>
      </c>
      <c r="F62" s="64" t="s">
        <v>142</v>
      </c>
      <c r="G62" s="64" t="s">
        <v>143</v>
      </c>
      <c r="H62" s="64" t="s">
        <v>152</v>
      </c>
      <c r="I62" s="64" t="s">
        <v>155</v>
      </c>
      <c r="J62" s="69">
        <f>J179</f>
        <v>78555.3</v>
      </c>
      <c r="K62" s="70">
        <f t="shared" ref="K62:L62" si="44">K179</f>
        <v>105144.9</v>
      </c>
      <c r="L62" s="71">
        <f t="shared" si="44"/>
        <v>108649.73</v>
      </c>
      <c r="M62" s="71">
        <f>M179</f>
        <v>112154.56</v>
      </c>
      <c r="N62" s="136"/>
    </row>
    <row r="63" spans="1:14" ht="44.45" customHeight="1" thickBot="1" x14ac:dyDescent="0.3">
      <c r="A63" s="99"/>
      <c r="B63" s="139"/>
      <c r="C63" s="139"/>
      <c r="D63" s="105"/>
      <c r="E63" s="64" t="s">
        <v>141</v>
      </c>
      <c r="F63" s="64" t="s">
        <v>142</v>
      </c>
      <c r="G63" s="64" t="s">
        <v>143</v>
      </c>
      <c r="H63" s="64" t="s">
        <v>154</v>
      </c>
      <c r="I63" s="64" t="s">
        <v>170</v>
      </c>
      <c r="J63" s="69">
        <f>J189</f>
        <v>216926</v>
      </c>
      <c r="K63" s="70">
        <f t="shared" ref="K63:L63" si="45">K189</f>
        <v>238884</v>
      </c>
      <c r="L63" s="71">
        <f t="shared" si="45"/>
        <v>238884</v>
      </c>
      <c r="M63" s="71">
        <f>M189</f>
        <v>238884</v>
      </c>
      <c r="N63" s="136"/>
    </row>
    <row r="64" spans="1:14" ht="22.9" customHeight="1" thickBot="1" x14ac:dyDescent="0.3">
      <c r="A64" s="99"/>
      <c r="B64" s="139"/>
      <c r="C64" s="139"/>
      <c r="D64" s="105"/>
      <c r="E64" s="64" t="s">
        <v>141</v>
      </c>
      <c r="F64" s="64" t="s">
        <v>142</v>
      </c>
      <c r="G64" s="64" t="s">
        <v>143</v>
      </c>
      <c r="H64" s="64" t="s">
        <v>169</v>
      </c>
      <c r="I64" s="64" t="s">
        <v>176</v>
      </c>
      <c r="J64" s="69">
        <f>J289</f>
        <v>0</v>
      </c>
      <c r="K64" s="70">
        <f t="shared" ref="K64:L64" si="46">K289</f>
        <v>0</v>
      </c>
      <c r="L64" s="71">
        <f t="shared" si="46"/>
        <v>0</v>
      </c>
      <c r="M64" s="71">
        <f>M289</f>
        <v>0</v>
      </c>
      <c r="N64" s="136"/>
    </row>
    <row r="65" spans="1:14" ht="30.75" customHeight="1" thickBot="1" x14ac:dyDescent="0.3">
      <c r="A65" s="99"/>
      <c r="B65" s="139"/>
      <c r="C65" s="139"/>
      <c r="D65" s="105"/>
      <c r="E65" s="64" t="s">
        <v>141</v>
      </c>
      <c r="F65" s="64" t="s">
        <v>142</v>
      </c>
      <c r="G65" s="64" t="s">
        <v>220</v>
      </c>
      <c r="H65" s="64" t="s">
        <v>144</v>
      </c>
      <c r="I65" s="64" t="s">
        <v>183</v>
      </c>
      <c r="J65" s="69">
        <f>J447</f>
        <v>23225599</v>
      </c>
      <c r="K65" s="70">
        <f t="shared" ref="K65:L65" si="47">K447</f>
        <v>8814435</v>
      </c>
      <c r="L65" s="71">
        <f t="shared" si="47"/>
        <v>6511602</v>
      </c>
      <c r="M65" s="71">
        <f>M447</f>
        <v>10332818</v>
      </c>
      <c r="N65" s="136"/>
    </row>
    <row r="66" spans="1:14" ht="35.450000000000003" customHeight="1" thickBot="1" x14ac:dyDescent="0.3">
      <c r="A66" s="99"/>
      <c r="B66" s="139"/>
      <c r="C66" s="139"/>
      <c r="D66" s="105"/>
      <c r="E66" s="64" t="s">
        <v>141</v>
      </c>
      <c r="F66" s="64" t="s">
        <v>142</v>
      </c>
      <c r="G66" s="64" t="s">
        <v>225</v>
      </c>
      <c r="H66" s="64" t="s">
        <v>144</v>
      </c>
      <c r="I66" s="64" t="s">
        <v>203</v>
      </c>
      <c r="J66" s="69">
        <f>J529</f>
        <v>2301750</v>
      </c>
      <c r="K66" s="70">
        <f t="shared" ref="K66:L66" si="48">K529</f>
        <v>0</v>
      </c>
      <c r="L66" s="71">
        <f t="shared" si="48"/>
        <v>0</v>
      </c>
      <c r="M66" s="71">
        <f>M529</f>
        <v>0</v>
      </c>
      <c r="N66" s="136"/>
    </row>
    <row r="67" spans="1:14" ht="31.9" customHeight="1" thickBot="1" x14ac:dyDescent="0.3">
      <c r="A67" s="99"/>
      <c r="B67" s="139"/>
      <c r="C67" s="139"/>
      <c r="D67" s="105"/>
      <c r="E67" s="64" t="s">
        <v>141</v>
      </c>
      <c r="F67" s="64" t="s">
        <v>142</v>
      </c>
      <c r="G67" s="64" t="s">
        <v>225</v>
      </c>
      <c r="H67" s="64" t="s">
        <v>148</v>
      </c>
      <c r="I67" s="64" t="s">
        <v>176</v>
      </c>
      <c r="J67" s="69">
        <f>J530</f>
        <v>0</v>
      </c>
      <c r="K67" s="70">
        <f t="shared" ref="K67:L67" si="49">K530</f>
        <v>0</v>
      </c>
      <c r="L67" s="71">
        <f t="shared" si="49"/>
        <v>0</v>
      </c>
      <c r="M67" s="71">
        <f>M530</f>
        <v>0</v>
      </c>
      <c r="N67" s="136"/>
    </row>
    <row r="68" spans="1:14" ht="30.75" customHeight="1" thickBot="1" x14ac:dyDescent="0.3">
      <c r="A68" s="99"/>
      <c r="B68" s="139"/>
      <c r="C68" s="139"/>
      <c r="D68" s="105"/>
      <c r="E68" s="64" t="s">
        <v>141</v>
      </c>
      <c r="F68" s="64" t="s">
        <v>142</v>
      </c>
      <c r="G68" s="64" t="s">
        <v>225</v>
      </c>
      <c r="H68" s="64" t="s">
        <v>148</v>
      </c>
      <c r="I68" s="64" t="s">
        <v>239</v>
      </c>
      <c r="J68" s="69">
        <f>J531</f>
        <v>0</v>
      </c>
      <c r="K68" s="70">
        <f t="shared" ref="K68:L69" si="50">K531</f>
        <v>300000</v>
      </c>
      <c r="L68" s="71">
        <f t="shared" si="50"/>
        <v>0</v>
      </c>
      <c r="M68" s="71">
        <f>M531</f>
        <v>0</v>
      </c>
      <c r="N68" s="136"/>
    </row>
    <row r="69" spans="1:14" ht="30.75" customHeight="1" thickBot="1" x14ac:dyDescent="0.3">
      <c r="A69" s="99"/>
      <c r="B69" s="139"/>
      <c r="C69" s="139"/>
      <c r="D69" s="105"/>
      <c r="E69" s="64" t="s">
        <v>141</v>
      </c>
      <c r="F69" s="64" t="s">
        <v>142</v>
      </c>
      <c r="G69" s="64" t="s">
        <v>225</v>
      </c>
      <c r="H69" s="64" t="s">
        <v>150</v>
      </c>
      <c r="I69" s="64" t="s">
        <v>256</v>
      </c>
      <c r="J69" s="69">
        <f>J532</f>
        <v>5000000</v>
      </c>
      <c r="K69" s="70">
        <f t="shared" si="50"/>
        <v>0</v>
      </c>
      <c r="L69" s="71">
        <f t="shared" si="50"/>
        <v>0</v>
      </c>
      <c r="M69" s="71">
        <f>M532</f>
        <v>0</v>
      </c>
      <c r="N69" s="136"/>
    </row>
    <row r="70" spans="1:14" ht="30.75" customHeight="1" thickBot="1" x14ac:dyDescent="0.3">
      <c r="A70" s="99"/>
      <c r="B70" s="139"/>
      <c r="C70" s="139"/>
      <c r="D70" s="105"/>
      <c r="E70" s="64" t="s">
        <v>141</v>
      </c>
      <c r="F70" s="64" t="s">
        <v>142</v>
      </c>
      <c r="G70" s="64" t="s">
        <v>225</v>
      </c>
      <c r="H70" s="64" t="s">
        <v>194</v>
      </c>
      <c r="I70" s="64" t="s">
        <v>195</v>
      </c>
      <c r="J70" s="69">
        <f>J533</f>
        <v>0</v>
      </c>
      <c r="K70" s="70">
        <f t="shared" ref="K70:L70" si="51">K533</f>
        <v>94050</v>
      </c>
      <c r="L70" s="71">
        <f t="shared" si="51"/>
        <v>108900</v>
      </c>
      <c r="M70" s="71">
        <f>M533</f>
        <v>202950</v>
      </c>
      <c r="N70" s="136"/>
    </row>
    <row r="71" spans="1:14" ht="30.75" customHeight="1" thickBot="1" x14ac:dyDescent="0.3">
      <c r="A71" s="99"/>
      <c r="B71" s="139"/>
      <c r="C71" s="139"/>
      <c r="D71" s="105"/>
      <c r="E71" s="64" t="s">
        <v>141</v>
      </c>
      <c r="F71" s="64" t="s">
        <v>142</v>
      </c>
      <c r="G71" s="64" t="s">
        <v>226</v>
      </c>
      <c r="H71" s="64" t="s">
        <v>148</v>
      </c>
      <c r="I71" s="64" t="s">
        <v>160</v>
      </c>
      <c r="J71" s="69">
        <f>J626</f>
        <v>162000</v>
      </c>
      <c r="K71" s="70">
        <f t="shared" ref="K71:L71" si="52">K626</f>
        <v>121600</v>
      </c>
      <c r="L71" s="71">
        <f t="shared" si="52"/>
        <v>133200</v>
      </c>
      <c r="M71" s="71">
        <f>M626</f>
        <v>147600</v>
      </c>
      <c r="N71" s="136"/>
    </row>
    <row r="72" spans="1:14" ht="30.75" customHeight="1" thickBot="1" x14ac:dyDescent="0.3">
      <c r="A72" s="99"/>
      <c r="B72" s="139"/>
      <c r="C72" s="139"/>
      <c r="D72" s="105"/>
      <c r="E72" s="64" t="s">
        <v>141</v>
      </c>
      <c r="F72" s="64" t="s">
        <v>142</v>
      </c>
      <c r="G72" s="64" t="s">
        <v>226</v>
      </c>
      <c r="H72" s="64" t="s">
        <v>148</v>
      </c>
      <c r="I72" s="64" t="s">
        <v>161</v>
      </c>
      <c r="J72" s="69">
        <f>J627</f>
        <v>867704</v>
      </c>
      <c r="K72" s="70">
        <f t="shared" ref="K72:L72" si="53">K627</f>
        <v>955536</v>
      </c>
      <c r="L72" s="71">
        <f t="shared" si="53"/>
        <v>955536</v>
      </c>
      <c r="M72" s="71">
        <f>M627</f>
        <v>955536</v>
      </c>
      <c r="N72" s="136"/>
    </row>
    <row r="73" spans="1:14" ht="30.75" customHeight="1" thickBot="1" x14ac:dyDescent="0.3">
      <c r="A73" s="99"/>
      <c r="B73" s="139"/>
      <c r="C73" s="139"/>
      <c r="D73" s="105"/>
      <c r="E73" s="64" t="s">
        <v>141</v>
      </c>
      <c r="F73" s="64" t="s">
        <v>142</v>
      </c>
      <c r="G73" s="64" t="s">
        <v>226</v>
      </c>
      <c r="H73" s="64" t="s">
        <v>148</v>
      </c>
      <c r="I73" s="64" t="s">
        <v>162</v>
      </c>
      <c r="J73" s="69">
        <f>J628</f>
        <v>28000</v>
      </c>
      <c r="K73" s="70">
        <f t="shared" ref="K73:L73" si="54">K628</f>
        <v>43000</v>
      </c>
      <c r="L73" s="71">
        <f t="shared" si="54"/>
        <v>43000</v>
      </c>
      <c r="M73" s="71">
        <f>M628</f>
        <v>43000</v>
      </c>
      <c r="N73" s="136"/>
    </row>
    <row r="74" spans="1:14" ht="30.75" customHeight="1" thickBot="1" x14ac:dyDescent="0.3">
      <c r="A74" s="99"/>
      <c r="B74" s="139"/>
      <c r="C74" s="139"/>
      <c r="D74" s="105"/>
      <c r="E74" s="64" t="s">
        <v>141</v>
      </c>
      <c r="F74" s="64" t="s">
        <v>142</v>
      </c>
      <c r="G74" s="64" t="s">
        <v>226</v>
      </c>
      <c r="H74" s="64" t="s">
        <v>148</v>
      </c>
      <c r="I74" s="64" t="s">
        <v>163</v>
      </c>
      <c r="J74" s="69">
        <f>J629</f>
        <v>13347896</v>
      </c>
      <c r="K74" s="70">
        <f t="shared" ref="K74:L74" si="55">K629</f>
        <v>12958264</v>
      </c>
      <c r="L74" s="71">
        <f t="shared" si="55"/>
        <v>13384564</v>
      </c>
      <c r="M74" s="71">
        <f>M629</f>
        <v>13730664</v>
      </c>
      <c r="N74" s="136"/>
    </row>
    <row r="75" spans="1:14" ht="31.5" customHeight="1" thickBot="1" x14ac:dyDescent="0.3">
      <c r="A75" s="99"/>
      <c r="B75" s="139"/>
      <c r="C75" s="139"/>
      <c r="D75" s="122"/>
      <c r="E75" s="64" t="s">
        <v>141</v>
      </c>
      <c r="F75" s="64" t="s">
        <v>142</v>
      </c>
      <c r="G75" s="64" t="s">
        <v>226</v>
      </c>
      <c r="H75" s="64" t="s">
        <v>148</v>
      </c>
      <c r="I75" s="64" t="s">
        <v>164</v>
      </c>
      <c r="J75" s="69">
        <f>J630</f>
        <v>5017980</v>
      </c>
      <c r="K75" s="70">
        <f t="shared" ref="K75:L75" si="56">K630</f>
        <v>5067810</v>
      </c>
      <c r="L75" s="71">
        <f t="shared" si="56"/>
        <v>5067810</v>
      </c>
      <c r="M75" s="71">
        <f>M630</f>
        <v>5067810</v>
      </c>
      <c r="N75" s="136"/>
    </row>
    <row r="76" spans="1:14" ht="30.75" thickBot="1" x14ac:dyDescent="0.3">
      <c r="A76" s="99"/>
      <c r="B76" s="139"/>
      <c r="C76" s="139"/>
      <c r="D76" s="4" t="s">
        <v>5</v>
      </c>
      <c r="E76" s="63"/>
      <c r="F76" s="63"/>
      <c r="G76" s="63"/>
      <c r="H76" s="63"/>
      <c r="I76" s="65"/>
      <c r="J76" s="71">
        <f>J275</f>
        <v>110000</v>
      </c>
      <c r="K76" s="79">
        <f t="shared" ref="K76:L76" si="57">K275</f>
        <v>110000</v>
      </c>
      <c r="L76" s="71">
        <f t="shared" si="57"/>
        <v>110000</v>
      </c>
      <c r="M76" s="71">
        <f>M275</f>
        <v>110000</v>
      </c>
      <c r="N76" s="136"/>
    </row>
    <row r="77" spans="1:14" ht="35.25" customHeight="1" thickBot="1" x14ac:dyDescent="0.3">
      <c r="A77" s="100"/>
      <c r="B77" s="140"/>
      <c r="C77" s="140"/>
      <c r="D77" s="4" t="s">
        <v>6</v>
      </c>
      <c r="E77" s="63"/>
      <c r="F77" s="63"/>
      <c r="G77" s="63"/>
      <c r="H77" s="63"/>
      <c r="I77" s="63"/>
      <c r="J77" s="67">
        <f>SUM(J20:J76)</f>
        <v>90858165.729999989</v>
      </c>
      <c r="K77" s="67">
        <f>SUM(K20:K76)</f>
        <v>73637743</v>
      </c>
      <c r="L77" s="68">
        <f>SUM(L20:L76)</f>
        <v>70166419.340000004</v>
      </c>
      <c r="M77" s="68">
        <f>SUM(M20:M76)</f>
        <v>83087751.939999998</v>
      </c>
      <c r="N77" s="137"/>
    </row>
    <row r="78" spans="1:14" ht="45.75" customHeight="1" thickBot="1" x14ac:dyDescent="0.3">
      <c r="A78" s="98">
        <v>1</v>
      </c>
      <c r="B78" s="138" t="s">
        <v>33</v>
      </c>
      <c r="C78" s="138" t="s">
        <v>2</v>
      </c>
      <c r="D78" s="104" t="s">
        <v>17</v>
      </c>
      <c r="E78" s="27" t="s">
        <v>141</v>
      </c>
      <c r="F78" s="27" t="s">
        <v>142</v>
      </c>
      <c r="G78" s="27" t="s">
        <v>143</v>
      </c>
      <c r="H78" s="27" t="s">
        <v>144</v>
      </c>
      <c r="I78" s="27" t="s">
        <v>145</v>
      </c>
      <c r="J78" s="13">
        <f>J86</f>
        <v>1483023</v>
      </c>
      <c r="K78" s="21">
        <f t="shared" ref="K78:L78" si="58">K86</f>
        <v>1553928</v>
      </c>
      <c r="L78" s="3">
        <f t="shared" si="58"/>
        <v>1553928</v>
      </c>
      <c r="M78" s="3">
        <f>M86</f>
        <v>1553928</v>
      </c>
      <c r="N78" s="135" t="s">
        <v>181</v>
      </c>
    </row>
    <row r="79" spans="1:14" ht="45.75" customHeight="1" thickBot="1" x14ac:dyDescent="0.3">
      <c r="A79" s="99"/>
      <c r="B79" s="139"/>
      <c r="C79" s="139"/>
      <c r="D79" s="105"/>
      <c r="E79" s="27" t="s">
        <v>141</v>
      </c>
      <c r="F79" s="27" t="s">
        <v>142</v>
      </c>
      <c r="G79" s="27" t="s">
        <v>143</v>
      </c>
      <c r="H79" s="27" t="s">
        <v>144</v>
      </c>
      <c r="I79" s="27" t="s">
        <v>146</v>
      </c>
      <c r="J79" s="13">
        <f>J91</f>
        <v>12719359</v>
      </c>
      <c r="K79" s="21">
        <f t="shared" ref="K79:L79" si="59">K91</f>
        <v>13514215</v>
      </c>
      <c r="L79" s="3">
        <f t="shared" si="59"/>
        <v>13505329</v>
      </c>
      <c r="M79" s="3">
        <f>M91</f>
        <v>13471035</v>
      </c>
      <c r="N79" s="136"/>
    </row>
    <row r="80" spans="1:14" ht="45.75" customHeight="1" thickBot="1" x14ac:dyDescent="0.3">
      <c r="A80" s="99"/>
      <c r="B80" s="139"/>
      <c r="C80" s="139"/>
      <c r="D80" s="105"/>
      <c r="E80" s="27" t="s">
        <v>141</v>
      </c>
      <c r="F80" s="27" t="s">
        <v>142</v>
      </c>
      <c r="G80" s="27" t="s">
        <v>143</v>
      </c>
      <c r="H80" s="27" t="s">
        <v>144</v>
      </c>
      <c r="I80" s="27" t="s">
        <v>147</v>
      </c>
      <c r="J80" s="13">
        <f>J96</f>
        <v>140209.98000000001</v>
      </c>
      <c r="K80" s="21">
        <f t="shared" ref="K80:L80" si="60">K96</f>
        <v>75000</v>
      </c>
      <c r="L80" s="3">
        <f t="shared" si="60"/>
        <v>0</v>
      </c>
      <c r="M80" s="3">
        <f>M96</f>
        <v>0</v>
      </c>
      <c r="N80" s="136"/>
    </row>
    <row r="81" spans="1:14" ht="45.75" customHeight="1" thickBot="1" x14ac:dyDescent="0.3">
      <c r="A81" s="99"/>
      <c r="B81" s="139"/>
      <c r="C81" s="139"/>
      <c r="D81" s="91"/>
      <c r="E81" s="27" t="s">
        <v>141</v>
      </c>
      <c r="F81" s="27" t="s">
        <v>142</v>
      </c>
      <c r="G81" s="27" t="s">
        <v>143</v>
      </c>
      <c r="H81" s="27" t="s">
        <v>144</v>
      </c>
      <c r="I81" s="27" t="s">
        <v>263</v>
      </c>
      <c r="J81" s="13">
        <f>J101</f>
        <v>0</v>
      </c>
      <c r="K81" s="21">
        <f t="shared" ref="K81:M81" si="61">K101</f>
        <v>0</v>
      </c>
      <c r="L81" s="3">
        <f t="shared" si="61"/>
        <v>0</v>
      </c>
      <c r="M81" s="3">
        <f t="shared" si="61"/>
        <v>0</v>
      </c>
      <c r="N81" s="136"/>
    </row>
    <row r="82" spans="1:14" ht="45.75" customHeight="1" thickBot="1" x14ac:dyDescent="0.3">
      <c r="A82" s="99"/>
      <c r="B82" s="139"/>
      <c r="C82" s="139"/>
      <c r="D82" s="4" t="s">
        <v>3</v>
      </c>
      <c r="E82" s="27"/>
      <c r="F82" s="27"/>
      <c r="G82" s="27"/>
      <c r="H82" s="27"/>
      <c r="I82" s="27"/>
      <c r="J82" s="13">
        <f t="shared" ref="J82:J84" si="62">J87+J92+J97+J107</f>
        <v>0</v>
      </c>
      <c r="K82" s="21">
        <f t="shared" ref="K82:M84" si="63">K87+K92+K97+K107</f>
        <v>0</v>
      </c>
      <c r="L82" s="3">
        <f t="shared" si="63"/>
        <v>0</v>
      </c>
      <c r="M82" s="3">
        <f t="shared" si="63"/>
        <v>0</v>
      </c>
      <c r="N82" s="136"/>
    </row>
    <row r="83" spans="1:14" ht="45.75" customHeight="1" thickBot="1" x14ac:dyDescent="0.3">
      <c r="A83" s="99"/>
      <c r="B83" s="139"/>
      <c r="C83" s="139"/>
      <c r="D83" s="4" t="s">
        <v>4</v>
      </c>
      <c r="E83" s="27"/>
      <c r="F83" s="27"/>
      <c r="G83" s="27"/>
      <c r="H83" s="27"/>
      <c r="I83" s="27"/>
      <c r="J83" s="13">
        <v>0</v>
      </c>
      <c r="K83" s="21">
        <v>0</v>
      </c>
      <c r="L83" s="3">
        <v>0</v>
      </c>
      <c r="M83" s="3">
        <v>0</v>
      </c>
      <c r="N83" s="136"/>
    </row>
    <row r="84" spans="1:14" ht="30.75" customHeight="1" thickBot="1" x14ac:dyDescent="0.3">
      <c r="A84" s="99"/>
      <c r="B84" s="139"/>
      <c r="C84" s="139"/>
      <c r="D84" s="4" t="s">
        <v>5</v>
      </c>
      <c r="E84" s="27"/>
      <c r="F84" s="27"/>
      <c r="G84" s="27"/>
      <c r="H84" s="27"/>
      <c r="I84" s="27"/>
      <c r="J84" s="13">
        <f t="shared" si="62"/>
        <v>0</v>
      </c>
      <c r="K84" s="21">
        <f t="shared" ref="K84:L84" si="64">K89+K94+K99+K109</f>
        <v>0</v>
      </c>
      <c r="L84" s="3">
        <f t="shared" si="64"/>
        <v>0</v>
      </c>
      <c r="M84" s="3">
        <f t="shared" si="63"/>
        <v>0</v>
      </c>
      <c r="N84" s="136"/>
    </row>
    <row r="85" spans="1:14" ht="16.5" customHeight="1" thickBot="1" x14ac:dyDescent="0.3">
      <c r="A85" s="100"/>
      <c r="B85" s="140"/>
      <c r="C85" s="140"/>
      <c r="D85" s="4" t="s">
        <v>6</v>
      </c>
      <c r="E85" s="27"/>
      <c r="F85" s="27"/>
      <c r="G85" s="27"/>
      <c r="H85" s="27"/>
      <c r="I85" s="27"/>
      <c r="J85" s="13">
        <f>J78+J79+J80</f>
        <v>14342591.98</v>
      </c>
      <c r="K85" s="13">
        <f>K78+K79+K80</f>
        <v>15143143</v>
      </c>
      <c r="L85" s="13">
        <f>L78+L79+L80</f>
        <v>15059257</v>
      </c>
      <c r="M85" s="13">
        <f>M78+M79+M80</f>
        <v>15024963</v>
      </c>
      <c r="N85" s="137"/>
    </row>
    <row r="86" spans="1:14" ht="45" customHeight="1" thickBot="1" x14ac:dyDescent="0.3">
      <c r="A86" s="127" t="s">
        <v>34</v>
      </c>
      <c r="B86" s="138" t="s">
        <v>96</v>
      </c>
      <c r="C86" s="138" t="s">
        <v>2</v>
      </c>
      <c r="D86" s="4" t="s">
        <v>17</v>
      </c>
      <c r="E86" s="27" t="s">
        <v>141</v>
      </c>
      <c r="F86" s="27" t="s">
        <v>142</v>
      </c>
      <c r="G86" s="27" t="s">
        <v>143</v>
      </c>
      <c r="H86" s="27" t="s">
        <v>144</v>
      </c>
      <c r="I86" s="27" t="s">
        <v>145</v>
      </c>
      <c r="J86" s="13">
        <f>1155260+327763</f>
        <v>1483023</v>
      </c>
      <c r="K86" s="21">
        <v>1553928</v>
      </c>
      <c r="L86" s="3">
        <v>1553928</v>
      </c>
      <c r="M86" s="3">
        <v>1553928</v>
      </c>
      <c r="N86" s="135"/>
    </row>
    <row r="87" spans="1:14" ht="45.75" customHeight="1" thickBot="1" x14ac:dyDescent="0.3">
      <c r="A87" s="133"/>
      <c r="B87" s="139"/>
      <c r="C87" s="139"/>
      <c r="D87" s="4" t="s">
        <v>3</v>
      </c>
      <c r="E87" s="27"/>
      <c r="F87" s="27"/>
      <c r="G87" s="27"/>
      <c r="H87" s="27"/>
      <c r="I87" s="27"/>
      <c r="J87" s="13">
        <v>0</v>
      </c>
      <c r="K87" s="21">
        <v>0</v>
      </c>
      <c r="L87" s="3">
        <v>0</v>
      </c>
      <c r="M87" s="3">
        <v>0</v>
      </c>
      <c r="N87" s="136"/>
    </row>
    <row r="88" spans="1:14" ht="46.5" customHeight="1" thickBot="1" x14ac:dyDescent="0.3">
      <c r="A88" s="133"/>
      <c r="B88" s="139"/>
      <c r="C88" s="139"/>
      <c r="D88" s="4" t="s">
        <v>4</v>
      </c>
      <c r="E88" s="27"/>
      <c r="F88" s="27"/>
      <c r="G88" s="27"/>
      <c r="H88" s="27"/>
      <c r="I88" s="27"/>
      <c r="J88" s="13">
        <v>0</v>
      </c>
      <c r="K88" s="21">
        <v>0</v>
      </c>
      <c r="L88" s="3">
        <v>0</v>
      </c>
      <c r="M88" s="3">
        <v>0</v>
      </c>
      <c r="N88" s="136"/>
    </row>
    <row r="89" spans="1:14" ht="33" customHeight="1" thickBot="1" x14ac:dyDescent="0.3">
      <c r="A89" s="133"/>
      <c r="B89" s="139"/>
      <c r="C89" s="139"/>
      <c r="D89" s="4" t="s">
        <v>5</v>
      </c>
      <c r="E89" s="27"/>
      <c r="F89" s="27"/>
      <c r="G89" s="27"/>
      <c r="H89" s="27"/>
      <c r="I89" s="27"/>
      <c r="J89" s="13">
        <v>0</v>
      </c>
      <c r="K89" s="21">
        <v>0</v>
      </c>
      <c r="L89" s="3">
        <v>0</v>
      </c>
      <c r="M89" s="3">
        <v>0</v>
      </c>
      <c r="N89" s="136"/>
    </row>
    <row r="90" spans="1:14" ht="23.25" customHeight="1" thickBot="1" x14ac:dyDescent="0.3">
      <c r="A90" s="134"/>
      <c r="B90" s="140"/>
      <c r="C90" s="140"/>
      <c r="D90" s="4" t="s">
        <v>6</v>
      </c>
      <c r="E90" s="27"/>
      <c r="F90" s="27"/>
      <c r="G90" s="27"/>
      <c r="H90" s="27"/>
      <c r="I90" s="27"/>
      <c r="J90" s="13">
        <f>J86+J87+J88+J89</f>
        <v>1483023</v>
      </c>
      <c r="K90" s="21">
        <f t="shared" ref="K90:L90" si="65">K86+K87+K88+K89</f>
        <v>1553928</v>
      </c>
      <c r="L90" s="3">
        <f t="shared" si="65"/>
        <v>1553928</v>
      </c>
      <c r="M90" s="3">
        <f>M86+M87+M88+M89</f>
        <v>1553928</v>
      </c>
      <c r="N90" s="137"/>
    </row>
    <row r="91" spans="1:14" ht="48" customHeight="1" thickBot="1" x14ac:dyDescent="0.3">
      <c r="A91" s="127" t="s">
        <v>35</v>
      </c>
      <c r="B91" s="138" t="s">
        <v>7</v>
      </c>
      <c r="C91" s="138" t="s">
        <v>2</v>
      </c>
      <c r="D91" s="4" t="s">
        <v>17</v>
      </c>
      <c r="E91" s="27" t="s">
        <v>141</v>
      </c>
      <c r="F91" s="27" t="s">
        <v>142</v>
      </c>
      <c r="G91" s="27" t="s">
        <v>143</v>
      </c>
      <c r="H91" s="27" t="s">
        <v>144</v>
      </c>
      <c r="I91" s="27" t="s">
        <v>146</v>
      </c>
      <c r="J91" s="13">
        <f>12023340+652319+43700</f>
        <v>12719359</v>
      </c>
      <c r="K91" s="21">
        <v>13514215</v>
      </c>
      <c r="L91" s="3">
        <v>13505329</v>
      </c>
      <c r="M91" s="3">
        <v>13471035</v>
      </c>
      <c r="N91" s="135"/>
    </row>
    <row r="92" spans="1:14" ht="51.75" customHeight="1" thickBot="1" x14ac:dyDescent="0.3">
      <c r="A92" s="133"/>
      <c r="B92" s="139"/>
      <c r="C92" s="139"/>
      <c r="D92" s="4" t="s">
        <v>3</v>
      </c>
      <c r="E92" s="27"/>
      <c r="F92" s="27"/>
      <c r="G92" s="27"/>
      <c r="H92" s="27"/>
      <c r="I92" s="27"/>
      <c r="J92" s="13">
        <v>0</v>
      </c>
      <c r="K92" s="21">
        <v>0</v>
      </c>
      <c r="L92" s="3">
        <v>0</v>
      </c>
      <c r="M92" s="3">
        <v>0</v>
      </c>
      <c r="N92" s="136"/>
    </row>
    <row r="93" spans="1:14" ht="52.5" customHeight="1" thickBot="1" x14ac:dyDescent="0.3">
      <c r="A93" s="133"/>
      <c r="B93" s="139"/>
      <c r="C93" s="139"/>
      <c r="D93" s="4" t="s">
        <v>4</v>
      </c>
      <c r="E93" s="27"/>
      <c r="F93" s="27"/>
      <c r="G93" s="27"/>
      <c r="H93" s="27"/>
      <c r="I93" s="27"/>
      <c r="J93" s="13">
        <v>0</v>
      </c>
      <c r="K93" s="21">
        <v>0</v>
      </c>
      <c r="L93" s="3">
        <v>0</v>
      </c>
      <c r="M93" s="3">
        <v>0</v>
      </c>
      <c r="N93" s="136"/>
    </row>
    <row r="94" spans="1:14" ht="35.25" customHeight="1" thickBot="1" x14ac:dyDescent="0.3">
      <c r="A94" s="133"/>
      <c r="B94" s="139"/>
      <c r="C94" s="139"/>
      <c r="D94" s="4" t="s">
        <v>5</v>
      </c>
      <c r="E94" s="27"/>
      <c r="F94" s="27"/>
      <c r="G94" s="27"/>
      <c r="H94" s="27"/>
      <c r="I94" s="27"/>
      <c r="J94" s="13">
        <v>0</v>
      </c>
      <c r="K94" s="21">
        <v>0</v>
      </c>
      <c r="L94" s="3">
        <v>0</v>
      </c>
      <c r="M94" s="3">
        <v>0</v>
      </c>
      <c r="N94" s="136"/>
    </row>
    <row r="95" spans="1:14" ht="27.75" customHeight="1" thickBot="1" x14ac:dyDescent="0.3">
      <c r="A95" s="134"/>
      <c r="B95" s="140"/>
      <c r="C95" s="140"/>
      <c r="D95" s="5" t="s">
        <v>6</v>
      </c>
      <c r="E95" s="27"/>
      <c r="F95" s="27"/>
      <c r="G95" s="27"/>
      <c r="H95" s="27"/>
      <c r="I95" s="27"/>
      <c r="J95" s="13">
        <f t="shared" ref="J95" si="66">J91+J92+J93+J94</f>
        <v>12719359</v>
      </c>
      <c r="K95" s="21">
        <f t="shared" ref="K95:M95" si="67">K91+K92+K93+K94</f>
        <v>13514215</v>
      </c>
      <c r="L95" s="3">
        <f t="shared" si="67"/>
        <v>13505329</v>
      </c>
      <c r="M95" s="3">
        <f t="shared" si="67"/>
        <v>13471035</v>
      </c>
      <c r="N95" s="137"/>
    </row>
    <row r="96" spans="1:14" ht="48.75" customHeight="1" thickBot="1" x14ac:dyDescent="0.3">
      <c r="A96" s="127" t="s">
        <v>36</v>
      </c>
      <c r="B96" s="138" t="s">
        <v>282</v>
      </c>
      <c r="C96" s="138" t="s">
        <v>2</v>
      </c>
      <c r="D96" s="4" t="s">
        <v>17</v>
      </c>
      <c r="E96" s="27" t="s">
        <v>141</v>
      </c>
      <c r="F96" s="27" t="s">
        <v>142</v>
      </c>
      <c r="G96" s="27" t="s">
        <v>143</v>
      </c>
      <c r="H96" s="27" t="s">
        <v>144</v>
      </c>
      <c r="I96" s="27" t="s">
        <v>147</v>
      </c>
      <c r="J96" s="13">
        <f>70000+50000+20209.98</f>
        <v>140209.98000000001</v>
      </c>
      <c r="K96" s="21">
        <v>75000</v>
      </c>
      <c r="L96" s="3">
        <v>0</v>
      </c>
      <c r="M96" s="3">
        <v>0</v>
      </c>
      <c r="N96" s="83"/>
    </row>
    <row r="97" spans="1:14" ht="46.5" customHeight="1" thickBot="1" x14ac:dyDescent="0.3">
      <c r="A97" s="133"/>
      <c r="B97" s="139"/>
      <c r="C97" s="139"/>
      <c r="D97" s="4" t="s">
        <v>3</v>
      </c>
      <c r="E97" s="27"/>
      <c r="F97" s="27"/>
      <c r="G97" s="27"/>
      <c r="H97" s="27"/>
      <c r="I97" s="27"/>
      <c r="J97" s="13">
        <v>0</v>
      </c>
      <c r="K97" s="21">
        <v>0</v>
      </c>
      <c r="L97" s="3">
        <v>0</v>
      </c>
      <c r="M97" s="3">
        <v>0</v>
      </c>
      <c r="N97" s="84"/>
    </row>
    <row r="98" spans="1:14" ht="50.25" customHeight="1" thickBot="1" x14ac:dyDescent="0.3">
      <c r="A98" s="133"/>
      <c r="B98" s="139"/>
      <c r="C98" s="139"/>
      <c r="D98" s="4" t="s">
        <v>4</v>
      </c>
      <c r="E98" s="27"/>
      <c r="F98" s="27"/>
      <c r="G98" s="27"/>
      <c r="H98" s="27"/>
      <c r="I98" s="27"/>
      <c r="J98" s="13">
        <v>0</v>
      </c>
      <c r="K98" s="21">
        <v>0</v>
      </c>
      <c r="L98" s="3">
        <v>0</v>
      </c>
      <c r="M98" s="3">
        <v>0</v>
      </c>
      <c r="N98" s="84"/>
    </row>
    <row r="99" spans="1:14" ht="42.75" customHeight="1" thickBot="1" x14ac:dyDescent="0.3">
      <c r="A99" s="133"/>
      <c r="B99" s="139"/>
      <c r="C99" s="139"/>
      <c r="D99" s="4" t="s">
        <v>5</v>
      </c>
      <c r="E99" s="27"/>
      <c r="F99" s="27"/>
      <c r="G99" s="27"/>
      <c r="H99" s="27"/>
      <c r="I99" s="27"/>
      <c r="J99" s="13">
        <v>0</v>
      </c>
      <c r="K99" s="21">
        <v>0</v>
      </c>
      <c r="L99" s="3">
        <v>0</v>
      </c>
      <c r="M99" s="3">
        <v>0</v>
      </c>
      <c r="N99" s="84"/>
    </row>
    <row r="100" spans="1:14" ht="35.450000000000003" customHeight="1" thickBot="1" x14ac:dyDescent="0.3">
      <c r="A100" s="134"/>
      <c r="B100" s="140"/>
      <c r="C100" s="140"/>
      <c r="D100" s="5" t="s">
        <v>6</v>
      </c>
      <c r="E100" s="27"/>
      <c r="F100" s="27"/>
      <c r="G100" s="27"/>
      <c r="H100" s="27"/>
      <c r="I100" s="27"/>
      <c r="J100" s="13">
        <f t="shared" ref="J100" si="68">J96+J97+J98+J99</f>
        <v>140209.98000000001</v>
      </c>
      <c r="K100" s="21">
        <f t="shared" ref="K100:M100" si="69">K96+K97+K98+K99</f>
        <v>75000</v>
      </c>
      <c r="L100" s="3">
        <f t="shared" si="69"/>
        <v>0</v>
      </c>
      <c r="M100" s="3">
        <f t="shared" si="69"/>
        <v>0</v>
      </c>
      <c r="N100" s="85"/>
    </row>
    <row r="101" spans="1:14" ht="47.45" customHeight="1" thickBot="1" x14ac:dyDescent="0.3">
      <c r="A101" s="127" t="s">
        <v>37</v>
      </c>
      <c r="B101" s="138" t="s">
        <v>120</v>
      </c>
      <c r="C101" s="138" t="s">
        <v>2</v>
      </c>
      <c r="D101" s="4" t="s">
        <v>17</v>
      </c>
      <c r="E101" s="27"/>
      <c r="F101" s="27"/>
      <c r="G101" s="27"/>
      <c r="H101" s="27"/>
      <c r="I101" s="27"/>
      <c r="J101" s="13">
        <v>0</v>
      </c>
      <c r="K101" s="21">
        <v>0</v>
      </c>
      <c r="L101" s="3">
        <v>0</v>
      </c>
      <c r="M101" s="3">
        <v>0</v>
      </c>
      <c r="N101" s="83"/>
    </row>
    <row r="102" spans="1:14" ht="43.9" customHeight="1" thickBot="1" x14ac:dyDescent="0.3">
      <c r="A102" s="133"/>
      <c r="B102" s="139"/>
      <c r="C102" s="139"/>
      <c r="D102" s="4" t="s">
        <v>3</v>
      </c>
      <c r="E102" s="27"/>
      <c r="F102" s="27"/>
      <c r="G102" s="27"/>
      <c r="H102" s="27"/>
      <c r="I102" s="27"/>
      <c r="J102" s="13">
        <v>0</v>
      </c>
      <c r="K102" s="21">
        <v>0</v>
      </c>
      <c r="L102" s="3">
        <v>0</v>
      </c>
      <c r="M102" s="3">
        <v>0</v>
      </c>
      <c r="N102" s="84"/>
    </row>
    <row r="103" spans="1:14" ht="47.45" customHeight="1" thickBot="1" x14ac:dyDescent="0.3">
      <c r="A103" s="133"/>
      <c r="B103" s="139"/>
      <c r="C103" s="139"/>
      <c r="D103" s="4" t="s">
        <v>4</v>
      </c>
      <c r="E103" s="27"/>
      <c r="F103" s="27"/>
      <c r="G103" s="27"/>
      <c r="H103" s="27"/>
      <c r="I103" s="27"/>
      <c r="J103" s="13">
        <v>0</v>
      </c>
      <c r="K103" s="21">
        <v>0</v>
      </c>
      <c r="L103" s="3">
        <v>0</v>
      </c>
      <c r="M103" s="3">
        <v>0</v>
      </c>
      <c r="N103" s="84"/>
    </row>
    <row r="104" spans="1:14" ht="39" customHeight="1" thickBot="1" x14ac:dyDescent="0.3">
      <c r="A104" s="133"/>
      <c r="B104" s="139"/>
      <c r="C104" s="139"/>
      <c r="D104" s="4" t="s">
        <v>5</v>
      </c>
      <c r="E104" s="27"/>
      <c r="F104" s="27"/>
      <c r="G104" s="27"/>
      <c r="H104" s="27"/>
      <c r="I104" s="27"/>
      <c r="J104" s="13">
        <v>0</v>
      </c>
      <c r="K104" s="21">
        <v>0</v>
      </c>
      <c r="L104" s="3">
        <v>0</v>
      </c>
      <c r="M104" s="3">
        <v>0</v>
      </c>
      <c r="N104" s="84"/>
    </row>
    <row r="105" spans="1:14" ht="31.15" customHeight="1" thickBot="1" x14ac:dyDescent="0.3">
      <c r="A105" s="134"/>
      <c r="B105" s="140"/>
      <c r="C105" s="140"/>
      <c r="D105" s="5" t="s">
        <v>6</v>
      </c>
      <c r="E105" s="27"/>
      <c r="F105" s="27"/>
      <c r="G105" s="27"/>
      <c r="H105" s="27"/>
      <c r="I105" s="27"/>
      <c r="J105" s="13">
        <f t="shared" ref="J105" si="70">J101+J102+J103+J104</f>
        <v>0</v>
      </c>
      <c r="K105" s="21">
        <f t="shared" ref="K105:M105" si="71">K101+K102+K103+K104</f>
        <v>0</v>
      </c>
      <c r="L105" s="3">
        <f t="shared" si="71"/>
        <v>0</v>
      </c>
      <c r="M105" s="3">
        <f t="shared" si="71"/>
        <v>0</v>
      </c>
      <c r="N105" s="85"/>
    </row>
    <row r="106" spans="1:14" ht="37.9" hidden="1" customHeight="1" thickBot="1" x14ac:dyDescent="0.35">
      <c r="A106" s="127" t="s">
        <v>84</v>
      </c>
      <c r="B106" s="101" t="s">
        <v>12</v>
      </c>
      <c r="C106" s="138" t="s">
        <v>2</v>
      </c>
      <c r="D106" s="4" t="s">
        <v>17</v>
      </c>
      <c r="E106" s="27"/>
      <c r="F106" s="27"/>
      <c r="G106" s="27"/>
      <c r="H106" s="27"/>
      <c r="I106" s="27"/>
      <c r="J106" s="13">
        <v>0</v>
      </c>
      <c r="K106" s="21">
        <v>0</v>
      </c>
      <c r="L106" s="3">
        <v>0</v>
      </c>
      <c r="M106" s="3">
        <v>0</v>
      </c>
      <c r="N106" s="135"/>
    </row>
    <row r="107" spans="1:14" ht="33" hidden="1" customHeight="1" thickBot="1" x14ac:dyDescent="0.35">
      <c r="A107" s="133"/>
      <c r="B107" s="102"/>
      <c r="C107" s="139"/>
      <c r="D107" s="4" t="s">
        <v>3</v>
      </c>
      <c r="E107" s="27"/>
      <c r="F107" s="27"/>
      <c r="G107" s="27"/>
      <c r="H107" s="27"/>
      <c r="I107" s="27"/>
      <c r="J107" s="13">
        <v>0</v>
      </c>
      <c r="K107" s="21">
        <v>0</v>
      </c>
      <c r="L107" s="3">
        <v>0</v>
      </c>
      <c r="M107" s="3">
        <v>0</v>
      </c>
      <c r="N107" s="136"/>
    </row>
    <row r="108" spans="1:14" ht="40.15" hidden="1" customHeight="1" thickBot="1" x14ac:dyDescent="0.35">
      <c r="A108" s="133"/>
      <c r="B108" s="102"/>
      <c r="C108" s="139"/>
      <c r="D108" s="4" t="s">
        <v>4</v>
      </c>
      <c r="E108" s="27"/>
      <c r="F108" s="27"/>
      <c r="G108" s="27"/>
      <c r="H108" s="27"/>
      <c r="I108" s="27"/>
      <c r="J108" s="13">
        <v>0</v>
      </c>
      <c r="K108" s="21">
        <v>0</v>
      </c>
      <c r="L108" s="3">
        <v>0</v>
      </c>
      <c r="M108" s="3">
        <v>0</v>
      </c>
      <c r="N108" s="136"/>
    </row>
    <row r="109" spans="1:14" ht="45" hidden="1" customHeight="1" thickBot="1" x14ac:dyDescent="0.3">
      <c r="A109" s="133"/>
      <c r="B109" s="102"/>
      <c r="C109" s="139"/>
      <c r="D109" s="4" t="s">
        <v>5</v>
      </c>
      <c r="E109" s="27"/>
      <c r="F109" s="27"/>
      <c r="G109" s="27"/>
      <c r="H109" s="27"/>
      <c r="I109" s="27"/>
      <c r="J109" s="13">
        <v>0</v>
      </c>
      <c r="K109" s="21">
        <v>0</v>
      </c>
      <c r="L109" s="3">
        <v>0</v>
      </c>
      <c r="M109" s="3">
        <v>0</v>
      </c>
      <c r="N109" s="136"/>
    </row>
    <row r="110" spans="1:14" ht="54" hidden="1" customHeight="1" thickBot="1" x14ac:dyDescent="0.3">
      <c r="A110" s="134"/>
      <c r="B110" s="103"/>
      <c r="C110" s="140"/>
      <c r="D110" s="4" t="s">
        <v>6</v>
      </c>
      <c r="E110" s="27"/>
      <c r="F110" s="27"/>
      <c r="G110" s="27"/>
      <c r="H110" s="27"/>
      <c r="I110" s="27"/>
      <c r="J110" s="13">
        <f t="shared" ref="J110" si="72">J106+J107+J108+J109</f>
        <v>0</v>
      </c>
      <c r="K110" s="21">
        <f t="shared" ref="K110:M110" si="73">K106+K107+K108+K109</f>
        <v>0</v>
      </c>
      <c r="L110" s="3">
        <f t="shared" si="73"/>
        <v>0</v>
      </c>
      <c r="M110" s="3">
        <f t="shared" si="73"/>
        <v>0</v>
      </c>
      <c r="N110" s="137"/>
    </row>
    <row r="111" spans="1:14" ht="50.25" customHeight="1" thickBot="1" x14ac:dyDescent="0.3">
      <c r="A111" s="98">
        <v>2</v>
      </c>
      <c r="B111" s="101" t="s">
        <v>38</v>
      </c>
      <c r="C111" s="138" t="s">
        <v>2</v>
      </c>
      <c r="D111" s="4" t="s">
        <v>17</v>
      </c>
      <c r="E111" s="27"/>
      <c r="F111" s="27"/>
      <c r="G111" s="27"/>
      <c r="H111" s="27"/>
      <c r="I111" s="27"/>
      <c r="J111" s="13">
        <f t="shared" ref="J111:J114" si="74">J116</f>
        <v>0</v>
      </c>
      <c r="K111" s="21">
        <f t="shared" ref="K111:M114" si="75">K116</f>
        <v>0</v>
      </c>
      <c r="L111" s="3">
        <f t="shared" si="75"/>
        <v>0</v>
      </c>
      <c r="M111" s="3">
        <f t="shared" si="75"/>
        <v>0</v>
      </c>
      <c r="N111" s="135">
        <v>15</v>
      </c>
    </row>
    <row r="112" spans="1:14" ht="47.25" customHeight="1" thickBot="1" x14ac:dyDescent="0.3">
      <c r="A112" s="99"/>
      <c r="B112" s="102"/>
      <c r="C112" s="139"/>
      <c r="D112" s="4" t="s">
        <v>3</v>
      </c>
      <c r="E112" s="27" t="s">
        <v>141</v>
      </c>
      <c r="F112" s="27" t="s">
        <v>142</v>
      </c>
      <c r="G112" s="27" t="s">
        <v>143</v>
      </c>
      <c r="H112" s="27" t="s">
        <v>148</v>
      </c>
      <c r="I112" s="27" t="s">
        <v>149</v>
      </c>
      <c r="J112" s="13">
        <f t="shared" si="74"/>
        <v>6640</v>
      </c>
      <c r="K112" s="21">
        <f t="shared" ref="K112:L112" si="76">K117</f>
        <v>10307</v>
      </c>
      <c r="L112" s="3">
        <f t="shared" si="76"/>
        <v>72300</v>
      </c>
      <c r="M112" s="3">
        <f t="shared" si="75"/>
        <v>4163</v>
      </c>
      <c r="N112" s="136"/>
    </row>
    <row r="113" spans="1:14" ht="43.5" customHeight="1" thickBot="1" x14ac:dyDescent="0.3">
      <c r="A113" s="99"/>
      <c r="B113" s="102"/>
      <c r="C113" s="139"/>
      <c r="D113" s="4" t="s">
        <v>4</v>
      </c>
      <c r="E113" s="27"/>
      <c r="F113" s="27"/>
      <c r="G113" s="27"/>
      <c r="H113" s="27"/>
      <c r="I113" s="27"/>
      <c r="J113" s="13">
        <f t="shared" si="74"/>
        <v>0</v>
      </c>
      <c r="K113" s="21">
        <f t="shared" ref="K113:L113" si="77">K118</f>
        <v>0</v>
      </c>
      <c r="L113" s="3">
        <f t="shared" si="77"/>
        <v>0</v>
      </c>
      <c r="M113" s="3">
        <f t="shared" si="75"/>
        <v>0</v>
      </c>
      <c r="N113" s="136"/>
    </row>
    <row r="114" spans="1:14" ht="29.25" customHeight="1" thickBot="1" x14ac:dyDescent="0.3">
      <c r="A114" s="99"/>
      <c r="B114" s="102"/>
      <c r="C114" s="139"/>
      <c r="D114" s="4" t="s">
        <v>5</v>
      </c>
      <c r="E114" s="27"/>
      <c r="F114" s="27"/>
      <c r="G114" s="27"/>
      <c r="H114" s="27"/>
      <c r="I114" s="27"/>
      <c r="J114" s="13">
        <f t="shared" si="74"/>
        <v>0</v>
      </c>
      <c r="K114" s="21">
        <f t="shared" ref="K114:L114" si="78">K119</f>
        <v>0</v>
      </c>
      <c r="L114" s="3">
        <f t="shared" si="78"/>
        <v>0</v>
      </c>
      <c r="M114" s="3">
        <f t="shared" si="75"/>
        <v>0</v>
      </c>
      <c r="N114" s="136"/>
    </row>
    <row r="115" spans="1:14" ht="29.25" customHeight="1" thickBot="1" x14ac:dyDescent="0.3">
      <c r="A115" s="100"/>
      <c r="B115" s="103"/>
      <c r="C115" s="140"/>
      <c r="D115" s="4" t="s">
        <v>6</v>
      </c>
      <c r="E115" s="27"/>
      <c r="F115" s="27"/>
      <c r="G115" s="27"/>
      <c r="H115" s="27"/>
      <c r="I115" s="27"/>
      <c r="J115" s="13">
        <f>J111+J112+J113+J114</f>
        <v>6640</v>
      </c>
      <c r="K115" s="21">
        <f t="shared" ref="K115:L115" si="79">K111+K112+K113+K114</f>
        <v>10307</v>
      </c>
      <c r="L115" s="3">
        <f t="shared" si="79"/>
        <v>72300</v>
      </c>
      <c r="M115" s="3">
        <f>M111+M112+M113+M114</f>
        <v>4163</v>
      </c>
      <c r="N115" s="137"/>
    </row>
    <row r="116" spans="1:14" ht="57.75" customHeight="1" thickBot="1" x14ac:dyDescent="0.3">
      <c r="A116" s="127" t="s">
        <v>39</v>
      </c>
      <c r="B116" s="101" t="s">
        <v>30</v>
      </c>
      <c r="C116" s="138" t="s">
        <v>2</v>
      </c>
      <c r="D116" s="4" t="s">
        <v>17</v>
      </c>
      <c r="E116" s="27"/>
      <c r="F116" s="27"/>
      <c r="G116" s="27"/>
      <c r="H116" s="27"/>
      <c r="I116" s="27"/>
      <c r="J116" s="13">
        <v>0</v>
      </c>
      <c r="K116" s="21">
        <v>0</v>
      </c>
      <c r="L116" s="3">
        <v>0</v>
      </c>
      <c r="M116" s="3">
        <v>0</v>
      </c>
      <c r="N116" s="135"/>
    </row>
    <row r="117" spans="1:14" ht="50.25" customHeight="1" thickBot="1" x14ac:dyDescent="0.3">
      <c r="A117" s="133"/>
      <c r="B117" s="102"/>
      <c r="C117" s="139"/>
      <c r="D117" s="4" t="s">
        <v>3</v>
      </c>
      <c r="E117" s="27" t="s">
        <v>141</v>
      </c>
      <c r="F117" s="27" t="s">
        <v>142</v>
      </c>
      <c r="G117" s="27" t="s">
        <v>143</v>
      </c>
      <c r="H117" s="27" t="s">
        <v>148</v>
      </c>
      <c r="I117" s="27" t="s">
        <v>149</v>
      </c>
      <c r="J117" s="13">
        <v>6640</v>
      </c>
      <c r="K117" s="21">
        <v>10307</v>
      </c>
      <c r="L117" s="3">
        <v>72300</v>
      </c>
      <c r="M117" s="3">
        <v>4163</v>
      </c>
      <c r="N117" s="136"/>
    </row>
    <row r="118" spans="1:14" ht="57.75" customHeight="1" thickBot="1" x14ac:dyDescent="0.3">
      <c r="A118" s="133"/>
      <c r="B118" s="102"/>
      <c r="C118" s="139"/>
      <c r="D118" s="4" t="s">
        <v>4</v>
      </c>
      <c r="E118" s="27"/>
      <c r="F118" s="27"/>
      <c r="G118" s="27"/>
      <c r="H118" s="27"/>
      <c r="I118" s="27"/>
      <c r="J118" s="13">
        <v>0</v>
      </c>
      <c r="K118" s="21">
        <v>0</v>
      </c>
      <c r="L118" s="3">
        <v>0</v>
      </c>
      <c r="M118" s="3">
        <v>0</v>
      </c>
      <c r="N118" s="136"/>
    </row>
    <row r="119" spans="1:14" ht="45" customHeight="1" thickBot="1" x14ac:dyDescent="0.3">
      <c r="A119" s="133"/>
      <c r="B119" s="102"/>
      <c r="C119" s="139"/>
      <c r="D119" s="4" t="s">
        <v>5</v>
      </c>
      <c r="E119" s="27"/>
      <c r="F119" s="27"/>
      <c r="G119" s="27"/>
      <c r="H119" s="27"/>
      <c r="I119" s="27"/>
      <c r="J119" s="13">
        <v>0</v>
      </c>
      <c r="K119" s="21">
        <v>0</v>
      </c>
      <c r="L119" s="3">
        <v>0</v>
      </c>
      <c r="M119" s="3">
        <v>0</v>
      </c>
      <c r="N119" s="136"/>
    </row>
    <row r="120" spans="1:14" ht="26.25" customHeight="1" thickBot="1" x14ac:dyDescent="0.3">
      <c r="A120" s="134"/>
      <c r="B120" s="103"/>
      <c r="C120" s="140"/>
      <c r="D120" s="4" t="s">
        <v>6</v>
      </c>
      <c r="E120" s="27"/>
      <c r="F120" s="27"/>
      <c r="G120" s="27"/>
      <c r="H120" s="27"/>
      <c r="I120" s="27"/>
      <c r="J120" s="13">
        <f>J116+J117+J118+J119</f>
        <v>6640</v>
      </c>
      <c r="K120" s="21">
        <f t="shared" ref="K120:L120" si="80">K116+K117+K118+K119</f>
        <v>10307</v>
      </c>
      <c r="L120" s="3">
        <f t="shared" si="80"/>
        <v>72300</v>
      </c>
      <c r="M120" s="3">
        <f>M116+M117+M118+M119</f>
        <v>4163</v>
      </c>
      <c r="N120" s="137"/>
    </row>
    <row r="121" spans="1:14" ht="44.25" hidden="1" customHeight="1" thickBot="1" x14ac:dyDescent="0.35">
      <c r="A121" s="98">
        <v>3</v>
      </c>
      <c r="B121" s="101" t="s">
        <v>124</v>
      </c>
      <c r="C121" s="138" t="s">
        <v>2</v>
      </c>
      <c r="D121" s="4" t="s">
        <v>17</v>
      </c>
      <c r="E121" s="27"/>
      <c r="F121" s="27"/>
      <c r="G121" s="27"/>
      <c r="H121" s="27"/>
      <c r="I121" s="27"/>
      <c r="J121" s="13">
        <f t="shared" ref="J121:L121" si="81">J126</f>
        <v>0</v>
      </c>
      <c r="K121" s="21">
        <f t="shared" si="81"/>
        <v>0</v>
      </c>
      <c r="L121" s="3">
        <f t="shared" si="81"/>
        <v>0</v>
      </c>
      <c r="M121" s="3">
        <f t="shared" ref="M121" si="82">M126</f>
        <v>0</v>
      </c>
      <c r="N121" s="141" t="s">
        <v>59</v>
      </c>
    </row>
    <row r="122" spans="1:14" ht="46.5" hidden="1" customHeight="1" thickBot="1" x14ac:dyDescent="0.35">
      <c r="A122" s="99"/>
      <c r="B122" s="102"/>
      <c r="C122" s="139"/>
      <c r="D122" s="4" t="s">
        <v>3</v>
      </c>
      <c r="E122" s="27"/>
      <c r="F122" s="27"/>
      <c r="G122" s="27"/>
      <c r="H122" s="27"/>
      <c r="I122" s="27"/>
      <c r="J122" s="13">
        <f t="shared" ref="J122:L122" si="83">J127</f>
        <v>0</v>
      </c>
      <c r="K122" s="21">
        <f t="shared" si="83"/>
        <v>0</v>
      </c>
      <c r="L122" s="3">
        <f t="shared" si="83"/>
        <v>0</v>
      </c>
      <c r="M122" s="3">
        <f t="shared" ref="M122" si="84">M127</f>
        <v>0</v>
      </c>
      <c r="N122" s="142"/>
    </row>
    <row r="123" spans="1:14" ht="45" hidden="1" customHeight="1" thickBot="1" x14ac:dyDescent="0.35">
      <c r="A123" s="99"/>
      <c r="B123" s="102"/>
      <c r="C123" s="139"/>
      <c r="D123" s="4" t="s">
        <v>4</v>
      </c>
      <c r="E123" s="27"/>
      <c r="F123" s="27"/>
      <c r="G123" s="27"/>
      <c r="H123" s="27"/>
      <c r="I123" s="27"/>
      <c r="J123" s="13">
        <f t="shared" ref="J123:L123" si="85">J128</f>
        <v>0</v>
      </c>
      <c r="K123" s="21">
        <f t="shared" si="85"/>
        <v>0</v>
      </c>
      <c r="L123" s="3">
        <f t="shared" si="85"/>
        <v>0</v>
      </c>
      <c r="M123" s="3">
        <f t="shared" ref="M123" si="86">M128</f>
        <v>0</v>
      </c>
      <c r="N123" s="142"/>
    </row>
    <row r="124" spans="1:14" ht="45.75" hidden="1" customHeight="1" thickBot="1" x14ac:dyDescent="0.35">
      <c r="A124" s="99"/>
      <c r="B124" s="102"/>
      <c r="C124" s="139"/>
      <c r="D124" s="4" t="s">
        <v>5</v>
      </c>
      <c r="E124" s="27"/>
      <c r="F124" s="27"/>
      <c r="G124" s="27"/>
      <c r="H124" s="27"/>
      <c r="I124" s="27"/>
      <c r="J124" s="13">
        <f t="shared" ref="J124:L124" si="87">J129</f>
        <v>0</v>
      </c>
      <c r="K124" s="21">
        <f t="shared" si="87"/>
        <v>0</v>
      </c>
      <c r="L124" s="3">
        <f t="shared" si="87"/>
        <v>0</v>
      </c>
      <c r="M124" s="3">
        <f t="shared" ref="M124" si="88">M129</f>
        <v>0</v>
      </c>
      <c r="N124" s="142"/>
    </row>
    <row r="125" spans="1:14" ht="26.25" hidden="1" customHeight="1" thickBot="1" x14ac:dyDescent="0.35">
      <c r="A125" s="100"/>
      <c r="B125" s="103"/>
      <c r="C125" s="140"/>
      <c r="D125" s="4" t="s">
        <v>6</v>
      </c>
      <c r="E125" s="27"/>
      <c r="F125" s="27"/>
      <c r="G125" s="27"/>
      <c r="H125" s="27"/>
      <c r="I125" s="27"/>
      <c r="J125" s="13">
        <f>J121+J122+J123+J124</f>
        <v>0</v>
      </c>
      <c r="K125" s="21">
        <f t="shared" ref="K125:L125" si="89">K121+K122+K123+K124</f>
        <v>0</v>
      </c>
      <c r="L125" s="3">
        <f t="shared" si="89"/>
        <v>0</v>
      </c>
      <c r="M125" s="3">
        <f>M121+M122+M123+M124</f>
        <v>0</v>
      </c>
      <c r="N125" s="143"/>
    </row>
    <row r="126" spans="1:14" ht="48" hidden="1" customHeight="1" thickBot="1" x14ac:dyDescent="0.35">
      <c r="A126" s="127" t="s">
        <v>41</v>
      </c>
      <c r="B126" s="101" t="s">
        <v>125</v>
      </c>
      <c r="C126" s="138" t="s">
        <v>2</v>
      </c>
      <c r="D126" s="4" t="s">
        <v>17</v>
      </c>
      <c r="E126" s="27"/>
      <c r="F126" s="27"/>
      <c r="G126" s="27"/>
      <c r="H126" s="27"/>
      <c r="I126" s="27"/>
      <c r="J126" s="13">
        <f t="shared" ref="J126:K126" si="90">J131</f>
        <v>0</v>
      </c>
      <c r="K126" s="21">
        <f t="shared" si="90"/>
        <v>0</v>
      </c>
      <c r="L126" s="3">
        <v>0</v>
      </c>
      <c r="M126" s="3">
        <f t="shared" ref="M126" si="91">M131</f>
        <v>0</v>
      </c>
      <c r="N126" s="135"/>
    </row>
    <row r="127" spans="1:14" ht="49.5" hidden="1" customHeight="1" thickBot="1" x14ac:dyDescent="0.35">
      <c r="A127" s="133"/>
      <c r="B127" s="102"/>
      <c r="C127" s="139"/>
      <c r="D127" s="4" t="s">
        <v>3</v>
      </c>
      <c r="E127" s="27"/>
      <c r="F127" s="27"/>
      <c r="G127" s="27"/>
      <c r="H127" s="27"/>
      <c r="I127" s="27"/>
      <c r="J127" s="13">
        <f t="shared" ref="J127:L127" si="92">J132</f>
        <v>0</v>
      </c>
      <c r="K127" s="21">
        <f t="shared" si="92"/>
        <v>0</v>
      </c>
      <c r="L127" s="3">
        <f t="shared" si="92"/>
        <v>0</v>
      </c>
      <c r="M127" s="3">
        <f t="shared" ref="M127" si="93">M132</f>
        <v>0</v>
      </c>
      <c r="N127" s="136"/>
    </row>
    <row r="128" spans="1:14" ht="51" hidden="1" customHeight="1" thickBot="1" x14ac:dyDescent="0.35">
      <c r="A128" s="133"/>
      <c r="B128" s="102"/>
      <c r="C128" s="139"/>
      <c r="D128" s="4" t="s">
        <v>4</v>
      </c>
      <c r="E128" s="27"/>
      <c r="F128" s="27"/>
      <c r="G128" s="27"/>
      <c r="H128" s="27"/>
      <c r="I128" s="27"/>
      <c r="J128" s="13">
        <v>0</v>
      </c>
      <c r="K128" s="21">
        <v>0</v>
      </c>
      <c r="L128" s="3">
        <v>0</v>
      </c>
      <c r="M128" s="3">
        <v>0</v>
      </c>
      <c r="N128" s="136"/>
    </row>
    <row r="129" spans="1:14" ht="40.5" hidden="1" customHeight="1" thickBot="1" x14ac:dyDescent="0.3">
      <c r="A129" s="133"/>
      <c r="B129" s="102"/>
      <c r="C129" s="139"/>
      <c r="D129" s="4" t="s">
        <v>5</v>
      </c>
      <c r="E129" s="27"/>
      <c r="F129" s="27"/>
      <c r="G129" s="27"/>
      <c r="H129" s="27"/>
      <c r="I129" s="27"/>
      <c r="J129" s="13">
        <f t="shared" ref="J129:L129" si="94">J134</f>
        <v>0</v>
      </c>
      <c r="K129" s="21">
        <f t="shared" si="94"/>
        <v>0</v>
      </c>
      <c r="L129" s="3">
        <f t="shared" si="94"/>
        <v>0</v>
      </c>
      <c r="M129" s="3">
        <f t="shared" ref="M129" si="95">M134</f>
        <v>0</v>
      </c>
      <c r="N129" s="136"/>
    </row>
    <row r="130" spans="1:14" ht="26.25" hidden="1" customHeight="1" thickBot="1" x14ac:dyDescent="0.3">
      <c r="A130" s="134"/>
      <c r="B130" s="103"/>
      <c r="C130" s="140"/>
      <c r="D130" s="4" t="s">
        <v>6</v>
      </c>
      <c r="E130" s="27"/>
      <c r="F130" s="27"/>
      <c r="G130" s="27"/>
      <c r="H130" s="27"/>
      <c r="I130" s="27"/>
      <c r="J130" s="13">
        <f>J126+J127+J128+J129</f>
        <v>0</v>
      </c>
      <c r="K130" s="21">
        <f t="shared" ref="K130:L130" si="96">K126+K127+K128+K129</f>
        <v>0</v>
      </c>
      <c r="L130" s="3">
        <f t="shared" si="96"/>
        <v>0</v>
      </c>
      <c r="M130" s="3">
        <f>M126+M127+M128+M129</f>
        <v>0</v>
      </c>
      <c r="N130" s="137"/>
    </row>
    <row r="131" spans="1:14" ht="47.25" customHeight="1" thickBot="1" x14ac:dyDescent="0.3">
      <c r="A131" s="98">
        <v>3</v>
      </c>
      <c r="B131" s="101" t="s">
        <v>40</v>
      </c>
      <c r="C131" s="138" t="s">
        <v>2</v>
      </c>
      <c r="D131" s="4" t="s">
        <v>17</v>
      </c>
      <c r="E131" s="27"/>
      <c r="F131" s="27"/>
      <c r="G131" s="27"/>
      <c r="H131" s="27"/>
      <c r="I131" s="27"/>
      <c r="J131" s="13">
        <f t="shared" ref="J131:J134" si="97">J136</f>
        <v>0</v>
      </c>
      <c r="K131" s="21">
        <f t="shared" ref="K131:M134" si="98">K136</f>
        <v>0</v>
      </c>
      <c r="L131" s="3">
        <f t="shared" si="98"/>
        <v>0</v>
      </c>
      <c r="M131" s="3">
        <f t="shared" si="98"/>
        <v>0</v>
      </c>
      <c r="N131" s="135">
        <v>16.170000000000002</v>
      </c>
    </row>
    <row r="132" spans="1:14" ht="51.75" customHeight="1" thickBot="1" x14ac:dyDescent="0.3">
      <c r="A132" s="99"/>
      <c r="B132" s="102"/>
      <c r="C132" s="139"/>
      <c r="D132" s="4" t="s">
        <v>3</v>
      </c>
      <c r="E132" s="27"/>
      <c r="F132" s="27"/>
      <c r="G132" s="27"/>
      <c r="H132" s="27"/>
      <c r="I132" s="27"/>
      <c r="J132" s="13">
        <f t="shared" si="97"/>
        <v>0</v>
      </c>
      <c r="K132" s="21">
        <f t="shared" ref="K132:L132" si="99">K137</f>
        <v>0</v>
      </c>
      <c r="L132" s="3">
        <f t="shared" si="99"/>
        <v>0</v>
      </c>
      <c r="M132" s="3">
        <f t="shared" si="98"/>
        <v>0</v>
      </c>
      <c r="N132" s="136"/>
    </row>
    <row r="133" spans="1:14" ht="48" customHeight="1" thickBot="1" x14ac:dyDescent="0.3">
      <c r="A133" s="99"/>
      <c r="B133" s="102"/>
      <c r="C133" s="139"/>
      <c r="D133" s="4" t="s">
        <v>4</v>
      </c>
      <c r="E133" s="27" t="s">
        <v>141</v>
      </c>
      <c r="F133" s="27" t="s">
        <v>142</v>
      </c>
      <c r="G133" s="27" t="s">
        <v>143</v>
      </c>
      <c r="H133" s="27" t="s">
        <v>150</v>
      </c>
      <c r="I133" s="27" t="s">
        <v>151</v>
      </c>
      <c r="J133" s="13">
        <f t="shared" si="97"/>
        <v>1084830</v>
      </c>
      <c r="K133" s="21">
        <f t="shared" ref="K133:L133" si="100">K138</f>
        <v>1194620</v>
      </c>
      <c r="L133" s="3">
        <f t="shared" si="100"/>
        <v>1194620</v>
      </c>
      <c r="M133" s="3">
        <f t="shared" si="98"/>
        <v>1194620</v>
      </c>
      <c r="N133" s="136"/>
    </row>
    <row r="134" spans="1:14" ht="39" customHeight="1" thickBot="1" x14ac:dyDescent="0.3">
      <c r="A134" s="99"/>
      <c r="B134" s="102"/>
      <c r="C134" s="139"/>
      <c r="D134" s="4" t="s">
        <v>5</v>
      </c>
      <c r="E134" s="27"/>
      <c r="F134" s="27"/>
      <c r="G134" s="27"/>
      <c r="H134" s="27"/>
      <c r="I134" s="27"/>
      <c r="J134" s="13">
        <f t="shared" si="97"/>
        <v>0</v>
      </c>
      <c r="K134" s="21">
        <f t="shared" ref="K134:L134" si="101">K139</f>
        <v>0</v>
      </c>
      <c r="L134" s="3">
        <f t="shared" si="101"/>
        <v>0</v>
      </c>
      <c r="M134" s="3">
        <f t="shared" si="98"/>
        <v>0</v>
      </c>
      <c r="N134" s="136"/>
    </row>
    <row r="135" spans="1:14" ht="26.25" customHeight="1" thickBot="1" x14ac:dyDescent="0.3">
      <c r="A135" s="100"/>
      <c r="B135" s="103"/>
      <c r="C135" s="140"/>
      <c r="D135" s="4" t="s">
        <v>6</v>
      </c>
      <c r="E135" s="27"/>
      <c r="F135" s="27"/>
      <c r="G135" s="27"/>
      <c r="H135" s="27"/>
      <c r="I135" s="27"/>
      <c r="J135" s="13">
        <f t="shared" ref="J135" si="102">J131+J132+J133+J134</f>
        <v>1084830</v>
      </c>
      <c r="K135" s="21">
        <f t="shared" ref="K135:M135" si="103">K131+K132+K133+K134</f>
        <v>1194620</v>
      </c>
      <c r="L135" s="3">
        <f t="shared" si="103"/>
        <v>1194620</v>
      </c>
      <c r="M135" s="3">
        <f t="shared" si="103"/>
        <v>1194620</v>
      </c>
      <c r="N135" s="137"/>
    </row>
    <row r="136" spans="1:14" ht="45" customHeight="1" thickBot="1" x14ac:dyDescent="0.3">
      <c r="A136" s="127" t="s">
        <v>41</v>
      </c>
      <c r="B136" s="101" t="s">
        <v>32</v>
      </c>
      <c r="C136" s="138" t="s">
        <v>2</v>
      </c>
      <c r="D136" s="4" t="s">
        <v>17</v>
      </c>
      <c r="E136" s="27"/>
      <c r="F136" s="27"/>
      <c r="G136" s="27"/>
      <c r="H136" s="27"/>
      <c r="I136" s="27"/>
      <c r="J136" s="13">
        <v>0</v>
      </c>
      <c r="K136" s="21">
        <v>0</v>
      </c>
      <c r="L136" s="3">
        <v>0</v>
      </c>
      <c r="M136" s="3">
        <v>0</v>
      </c>
      <c r="N136" s="135"/>
    </row>
    <row r="137" spans="1:14" ht="48.75" customHeight="1" thickBot="1" x14ac:dyDescent="0.3">
      <c r="A137" s="133"/>
      <c r="B137" s="102"/>
      <c r="C137" s="139"/>
      <c r="D137" s="4" t="s">
        <v>3</v>
      </c>
      <c r="E137" s="27"/>
      <c r="F137" s="27"/>
      <c r="G137" s="27"/>
      <c r="H137" s="27"/>
      <c r="I137" s="27"/>
      <c r="J137" s="13">
        <v>0</v>
      </c>
      <c r="K137" s="21">
        <v>0</v>
      </c>
      <c r="L137" s="3">
        <v>0</v>
      </c>
      <c r="M137" s="3">
        <v>0</v>
      </c>
      <c r="N137" s="136"/>
    </row>
    <row r="138" spans="1:14" ht="49.5" customHeight="1" thickBot="1" x14ac:dyDescent="0.3">
      <c r="A138" s="133"/>
      <c r="B138" s="102"/>
      <c r="C138" s="139"/>
      <c r="D138" s="4" t="s">
        <v>4</v>
      </c>
      <c r="E138" s="27" t="s">
        <v>141</v>
      </c>
      <c r="F138" s="27" t="s">
        <v>142</v>
      </c>
      <c r="G138" s="27" t="s">
        <v>143</v>
      </c>
      <c r="H138" s="27" t="s">
        <v>150</v>
      </c>
      <c r="I138" s="27" t="s">
        <v>151</v>
      </c>
      <c r="J138" s="13">
        <f>434052+650778</f>
        <v>1084830</v>
      </c>
      <c r="K138" s="21">
        <v>1194620</v>
      </c>
      <c r="L138" s="3">
        <v>1194620</v>
      </c>
      <c r="M138" s="3">
        <v>1194620</v>
      </c>
      <c r="N138" s="136"/>
    </row>
    <row r="139" spans="1:14" ht="36" customHeight="1" thickBot="1" x14ac:dyDescent="0.3">
      <c r="A139" s="133"/>
      <c r="B139" s="102"/>
      <c r="C139" s="139"/>
      <c r="D139" s="4" t="s">
        <v>5</v>
      </c>
      <c r="E139" s="27"/>
      <c r="F139" s="27"/>
      <c r="G139" s="27"/>
      <c r="H139" s="27"/>
      <c r="I139" s="27"/>
      <c r="J139" s="13">
        <v>0</v>
      </c>
      <c r="K139" s="21">
        <v>0</v>
      </c>
      <c r="L139" s="3">
        <v>0</v>
      </c>
      <c r="M139" s="3">
        <v>0</v>
      </c>
      <c r="N139" s="136"/>
    </row>
    <row r="140" spans="1:14" ht="23.25" customHeight="1" thickBot="1" x14ac:dyDescent="0.3">
      <c r="A140" s="134"/>
      <c r="B140" s="103"/>
      <c r="C140" s="140"/>
      <c r="D140" s="4" t="s">
        <v>6</v>
      </c>
      <c r="E140" s="27"/>
      <c r="F140" s="27"/>
      <c r="G140" s="27"/>
      <c r="H140" s="27"/>
      <c r="I140" s="27"/>
      <c r="J140" s="13">
        <f t="shared" ref="J140" si="104">J136+J137+J138+J139</f>
        <v>1084830</v>
      </c>
      <c r="K140" s="21">
        <f t="shared" ref="K140:M140" si="105">K136+K137+K138+K139</f>
        <v>1194620</v>
      </c>
      <c r="L140" s="3">
        <f t="shared" si="105"/>
        <v>1194620</v>
      </c>
      <c r="M140" s="3">
        <f t="shared" si="105"/>
        <v>1194620</v>
      </c>
      <c r="N140" s="137"/>
    </row>
    <row r="141" spans="1:14" ht="57.75" customHeight="1" thickBot="1" x14ac:dyDescent="0.3">
      <c r="A141" s="107">
        <v>4</v>
      </c>
      <c r="B141" s="86" t="s">
        <v>42</v>
      </c>
      <c r="C141" s="95" t="s">
        <v>2</v>
      </c>
      <c r="D141" s="12" t="s">
        <v>17</v>
      </c>
      <c r="E141" s="28"/>
      <c r="F141" s="28"/>
      <c r="G141" s="28"/>
      <c r="H141" s="28"/>
      <c r="I141" s="28"/>
      <c r="J141" s="14">
        <f t="shared" ref="J141:J144" si="106">J146</f>
        <v>0</v>
      </c>
      <c r="K141" s="22">
        <f t="shared" ref="K141:M144" si="107">K146</f>
        <v>0</v>
      </c>
      <c r="L141" s="20">
        <f t="shared" si="107"/>
        <v>0</v>
      </c>
      <c r="M141" s="20">
        <f t="shared" si="107"/>
        <v>0</v>
      </c>
      <c r="N141" s="83">
        <v>18</v>
      </c>
    </row>
    <row r="142" spans="1:14" ht="45" customHeight="1" thickBot="1" x14ac:dyDescent="0.3">
      <c r="A142" s="108"/>
      <c r="B142" s="87"/>
      <c r="C142" s="96"/>
      <c r="D142" s="12" t="s">
        <v>3</v>
      </c>
      <c r="E142" s="28" t="s">
        <v>141</v>
      </c>
      <c r="F142" s="28" t="s">
        <v>142</v>
      </c>
      <c r="G142" s="28" t="s">
        <v>143</v>
      </c>
      <c r="H142" s="28" t="s">
        <v>214</v>
      </c>
      <c r="I142" s="28" t="s">
        <v>153</v>
      </c>
      <c r="J142" s="14">
        <f t="shared" si="106"/>
        <v>888847</v>
      </c>
      <c r="K142" s="22">
        <f t="shared" ref="K142:L142" si="108">K147</f>
        <v>888358</v>
      </c>
      <c r="L142" s="20">
        <f t="shared" si="108"/>
        <v>897244</v>
      </c>
      <c r="M142" s="20">
        <f t="shared" si="107"/>
        <v>931538</v>
      </c>
      <c r="N142" s="84"/>
    </row>
    <row r="143" spans="1:14" ht="54" customHeight="1" thickBot="1" x14ac:dyDescent="0.3">
      <c r="A143" s="108"/>
      <c r="B143" s="87"/>
      <c r="C143" s="96"/>
      <c r="D143" s="12" t="s">
        <v>4</v>
      </c>
      <c r="E143" s="28"/>
      <c r="F143" s="28"/>
      <c r="G143" s="28"/>
      <c r="H143" s="28"/>
      <c r="I143" s="28"/>
      <c r="J143" s="14">
        <f t="shared" si="106"/>
        <v>0</v>
      </c>
      <c r="K143" s="22">
        <f t="shared" ref="K143:L143" si="109">K148</f>
        <v>0</v>
      </c>
      <c r="L143" s="20">
        <f t="shared" si="109"/>
        <v>0</v>
      </c>
      <c r="M143" s="20">
        <f t="shared" si="107"/>
        <v>0</v>
      </c>
      <c r="N143" s="84"/>
    </row>
    <row r="144" spans="1:14" ht="33" customHeight="1" thickBot="1" x14ac:dyDescent="0.3">
      <c r="A144" s="108"/>
      <c r="B144" s="87"/>
      <c r="C144" s="96"/>
      <c r="D144" s="12" t="s">
        <v>5</v>
      </c>
      <c r="E144" s="28"/>
      <c r="F144" s="28"/>
      <c r="G144" s="28"/>
      <c r="H144" s="28"/>
      <c r="I144" s="28"/>
      <c r="J144" s="14">
        <f t="shared" si="106"/>
        <v>0</v>
      </c>
      <c r="K144" s="22">
        <f t="shared" ref="K144:L144" si="110">K149</f>
        <v>0</v>
      </c>
      <c r="L144" s="20">
        <f t="shared" si="110"/>
        <v>0</v>
      </c>
      <c r="M144" s="20">
        <f t="shared" si="107"/>
        <v>0</v>
      </c>
      <c r="N144" s="84"/>
    </row>
    <row r="145" spans="1:14" ht="23.25" customHeight="1" thickBot="1" x14ac:dyDescent="0.3">
      <c r="A145" s="109"/>
      <c r="B145" s="88"/>
      <c r="C145" s="97"/>
      <c r="D145" s="12" t="s">
        <v>6</v>
      </c>
      <c r="E145" s="28"/>
      <c r="F145" s="28"/>
      <c r="G145" s="28"/>
      <c r="H145" s="28"/>
      <c r="I145" s="28"/>
      <c r="J145" s="14">
        <f t="shared" ref="J145" si="111">J141+J142+J143+J144</f>
        <v>888847</v>
      </c>
      <c r="K145" s="22">
        <f t="shared" ref="K145:M145" si="112">K141+K142+K143+K144</f>
        <v>888358</v>
      </c>
      <c r="L145" s="20">
        <f t="shared" si="112"/>
        <v>897244</v>
      </c>
      <c r="M145" s="20">
        <f t="shared" si="112"/>
        <v>931538</v>
      </c>
      <c r="N145" s="85"/>
    </row>
    <row r="146" spans="1:14" ht="45" customHeight="1" thickBot="1" x14ac:dyDescent="0.3">
      <c r="A146" s="92" t="s">
        <v>43</v>
      </c>
      <c r="B146" s="86" t="s">
        <v>25</v>
      </c>
      <c r="C146" s="95" t="s">
        <v>2</v>
      </c>
      <c r="D146" s="12" t="s">
        <v>17</v>
      </c>
      <c r="E146" s="28"/>
      <c r="F146" s="28"/>
      <c r="G146" s="28"/>
      <c r="H146" s="28"/>
      <c r="I146" s="28"/>
      <c r="J146" s="14">
        <v>0</v>
      </c>
      <c r="K146" s="22">
        <v>0</v>
      </c>
      <c r="L146" s="20">
        <v>0</v>
      </c>
      <c r="M146" s="20">
        <v>0</v>
      </c>
      <c r="N146" s="83"/>
    </row>
    <row r="147" spans="1:14" ht="45" customHeight="1" thickBot="1" x14ac:dyDescent="0.3">
      <c r="A147" s="93"/>
      <c r="B147" s="87"/>
      <c r="C147" s="96"/>
      <c r="D147" s="12" t="s">
        <v>3</v>
      </c>
      <c r="E147" s="28" t="s">
        <v>141</v>
      </c>
      <c r="F147" s="28" t="s">
        <v>142</v>
      </c>
      <c r="G147" s="28" t="s">
        <v>143</v>
      </c>
      <c r="H147" s="28" t="s">
        <v>214</v>
      </c>
      <c r="I147" s="28" t="s">
        <v>153</v>
      </c>
      <c r="J147" s="14">
        <f>808789+80058</f>
        <v>888847</v>
      </c>
      <c r="K147" s="22">
        <v>888358</v>
      </c>
      <c r="L147" s="20">
        <v>897244</v>
      </c>
      <c r="M147" s="20">
        <v>931538</v>
      </c>
      <c r="N147" s="84"/>
    </row>
    <row r="148" spans="1:14" ht="45" customHeight="1" thickBot="1" x14ac:dyDescent="0.3">
      <c r="A148" s="93"/>
      <c r="B148" s="87"/>
      <c r="C148" s="96"/>
      <c r="D148" s="12" t="s">
        <v>4</v>
      </c>
      <c r="E148" s="28"/>
      <c r="F148" s="28"/>
      <c r="G148" s="28"/>
      <c r="H148" s="28"/>
      <c r="I148" s="28"/>
      <c r="J148" s="14">
        <v>0</v>
      </c>
      <c r="K148" s="22">
        <v>0</v>
      </c>
      <c r="L148" s="20">
        <v>0</v>
      </c>
      <c r="M148" s="20">
        <v>0</v>
      </c>
      <c r="N148" s="84"/>
    </row>
    <row r="149" spans="1:14" ht="30.75" customHeight="1" thickBot="1" x14ac:dyDescent="0.3">
      <c r="A149" s="93"/>
      <c r="B149" s="87"/>
      <c r="C149" s="96"/>
      <c r="D149" s="12" t="s">
        <v>5</v>
      </c>
      <c r="E149" s="28"/>
      <c r="F149" s="28"/>
      <c r="G149" s="28"/>
      <c r="H149" s="28"/>
      <c r="I149" s="28"/>
      <c r="J149" s="14">
        <v>0</v>
      </c>
      <c r="K149" s="22">
        <v>0</v>
      </c>
      <c r="L149" s="20">
        <v>0</v>
      </c>
      <c r="M149" s="20">
        <v>0</v>
      </c>
      <c r="N149" s="84"/>
    </row>
    <row r="150" spans="1:14" ht="24.75" customHeight="1" thickBot="1" x14ac:dyDescent="0.3">
      <c r="A150" s="94"/>
      <c r="B150" s="88"/>
      <c r="C150" s="97"/>
      <c r="D150" s="12" t="s">
        <v>6</v>
      </c>
      <c r="E150" s="28"/>
      <c r="F150" s="28"/>
      <c r="G150" s="28"/>
      <c r="H150" s="28"/>
      <c r="I150" s="28"/>
      <c r="J150" s="14">
        <f t="shared" ref="J150" si="113">J146+J147+J148+J149</f>
        <v>888847</v>
      </c>
      <c r="K150" s="22">
        <f t="shared" ref="K150:M150" si="114">K146+K147+K148+K149</f>
        <v>888358</v>
      </c>
      <c r="L150" s="20">
        <f t="shared" si="114"/>
        <v>897244</v>
      </c>
      <c r="M150" s="20">
        <f t="shared" si="114"/>
        <v>931538</v>
      </c>
      <c r="N150" s="85"/>
    </row>
    <row r="151" spans="1:14" ht="49.5" customHeight="1" thickBot="1" x14ac:dyDescent="0.3">
      <c r="A151" s="107">
        <v>5</v>
      </c>
      <c r="B151" s="86" t="s">
        <v>44</v>
      </c>
      <c r="C151" s="95" t="s">
        <v>2</v>
      </c>
      <c r="D151" s="89" t="s">
        <v>17</v>
      </c>
      <c r="E151" s="28" t="s">
        <v>141</v>
      </c>
      <c r="F151" s="28" t="s">
        <v>142</v>
      </c>
      <c r="G151" s="28" t="s">
        <v>143</v>
      </c>
      <c r="H151" s="28" t="s">
        <v>196</v>
      </c>
      <c r="I151" s="28" t="s">
        <v>185</v>
      </c>
      <c r="J151" s="14">
        <f>J157</f>
        <v>3962137</v>
      </c>
      <c r="K151" s="22">
        <f t="shared" ref="K151:L151" si="115">K157</f>
        <v>3953245</v>
      </c>
      <c r="L151" s="20">
        <f t="shared" si="115"/>
        <v>3953245</v>
      </c>
      <c r="M151" s="20">
        <f>M157</f>
        <v>3953245</v>
      </c>
      <c r="N151" s="83" t="s">
        <v>182</v>
      </c>
    </row>
    <row r="152" spans="1:14" ht="49.5" customHeight="1" thickBot="1" x14ac:dyDescent="0.3">
      <c r="A152" s="108"/>
      <c r="B152" s="87"/>
      <c r="C152" s="96"/>
      <c r="D152" s="91"/>
      <c r="E152" s="28" t="s">
        <v>141</v>
      </c>
      <c r="F152" s="28" t="s">
        <v>142</v>
      </c>
      <c r="G152" s="28" t="s">
        <v>143</v>
      </c>
      <c r="H152" s="28" t="s">
        <v>196</v>
      </c>
      <c r="I152" s="28" t="s">
        <v>186</v>
      </c>
      <c r="J152" s="14">
        <f>J162</f>
        <v>84000</v>
      </c>
      <c r="K152" s="22">
        <f t="shared" ref="K152:L152" si="116">K162</f>
        <v>84000</v>
      </c>
      <c r="L152" s="20">
        <f t="shared" si="116"/>
        <v>84000</v>
      </c>
      <c r="M152" s="20">
        <f>M162</f>
        <v>84000</v>
      </c>
      <c r="N152" s="84"/>
    </row>
    <row r="153" spans="1:14" ht="47.25" customHeight="1" thickBot="1" x14ac:dyDescent="0.3">
      <c r="A153" s="108"/>
      <c r="B153" s="87"/>
      <c r="C153" s="96"/>
      <c r="D153" s="12" t="s">
        <v>3</v>
      </c>
      <c r="E153" s="28"/>
      <c r="F153" s="28"/>
      <c r="G153" s="28"/>
      <c r="H153" s="28"/>
      <c r="I153" s="28"/>
      <c r="J153" s="14">
        <f t="shared" ref="J153:J155" si="117">J158</f>
        <v>0</v>
      </c>
      <c r="K153" s="22">
        <f t="shared" ref="K153:M155" si="118">K158</f>
        <v>0</v>
      </c>
      <c r="L153" s="20">
        <f t="shared" si="118"/>
        <v>0</v>
      </c>
      <c r="M153" s="20">
        <f t="shared" si="118"/>
        <v>0</v>
      </c>
      <c r="N153" s="84"/>
    </row>
    <row r="154" spans="1:14" ht="45.75" customHeight="1" thickBot="1" x14ac:dyDescent="0.3">
      <c r="A154" s="108"/>
      <c r="B154" s="87"/>
      <c r="C154" s="96"/>
      <c r="D154" s="12" t="s">
        <v>4</v>
      </c>
      <c r="E154" s="28"/>
      <c r="F154" s="28"/>
      <c r="G154" s="28"/>
      <c r="H154" s="28"/>
      <c r="I154" s="28"/>
      <c r="J154" s="14">
        <f t="shared" si="117"/>
        <v>0</v>
      </c>
      <c r="K154" s="22">
        <f t="shared" ref="K154:L154" si="119">K159</f>
        <v>0</v>
      </c>
      <c r="L154" s="20">
        <f t="shared" si="119"/>
        <v>0</v>
      </c>
      <c r="M154" s="20">
        <f t="shared" si="118"/>
        <v>0</v>
      </c>
      <c r="N154" s="84"/>
    </row>
    <row r="155" spans="1:14" ht="38.25" customHeight="1" thickBot="1" x14ac:dyDescent="0.3">
      <c r="A155" s="108"/>
      <c r="B155" s="87"/>
      <c r="C155" s="96"/>
      <c r="D155" s="12" t="s">
        <v>5</v>
      </c>
      <c r="E155" s="28"/>
      <c r="F155" s="28"/>
      <c r="G155" s="28"/>
      <c r="H155" s="28"/>
      <c r="I155" s="28"/>
      <c r="J155" s="14">
        <f t="shared" si="117"/>
        <v>0</v>
      </c>
      <c r="K155" s="22">
        <f t="shared" ref="K155:L155" si="120">K160</f>
        <v>0</v>
      </c>
      <c r="L155" s="20">
        <f t="shared" si="120"/>
        <v>0</v>
      </c>
      <c r="M155" s="20">
        <f t="shared" si="118"/>
        <v>0</v>
      </c>
      <c r="N155" s="84"/>
    </row>
    <row r="156" spans="1:14" ht="24.75" customHeight="1" thickBot="1" x14ac:dyDescent="0.3">
      <c r="A156" s="109"/>
      <c r="B156" s="88"/>
      <c r="C156" s="97"/>
      <c r="D156" s="12" t="s">
        <v>6</v>
      </c>
      <c r="E156" s="28"/>
      <c r="F156" s="28"/>
      <c r="G156" s="28"/>
      <c r="H156" s="28"/>
      <c r="I156" s="28"/>
      <c r="J156" s="14">
        <f>J151+J153+J154+J155+J152</f>
        <v>4046137</v>
      </c>
      <c r="K156" s="22">
        <f>K151+K153+K154+K155+K152</f>
        <v>4037245</v>
      </c>
      <c r="L156" s="20">
        <f>L151+L153+L154+L155+L152</f>
        <v>4037245</v>
      </c>
      <c r="M156" s="20">
        <f>M151+M153+M154+M155+M152</f>
        <v>4037245</v>
      </c>
      <c r="N156" s="85"/>
    </row>
    <row r="157" spans="1:14" ht="45" customHeight="1" thickBot="1" x14ac:dyDescent="0.3">
      <c r="A157" s="92" t="s">
        <v>45</v>
      </c>
      <c r="B157" s="86" t="s">
        <v>97</v>
      </c>
      <c r="C157" s="95" t="s">
        <v>2</v>
      </c>
      <c r="D157" s="12" t="s">
        <v>17</v>
      </c>
      <c r="E157" s="28" t="s">
        <v>141</v>
      </c>
      <c r="F157" s="28" t="s">
        <v>142</v>
      </c>
      <c r="G157" s="28" t="s">
        <v>143</v>
      </c>
      <c r="H157" s="28" t="s">
        <v>196</v>
      </c>
      <c r="I157" s="28" t="s">
        <v>185</v>
      </c>
      <c r="J157" s="14">
        <f>3992837-30700</f>
        <v>3962137</v>
      </c>
      <c r="K157" s="22">
        <v>3953245</v>
      </c>
      <c r="L157" s="20">
        <v>3953245</v>
      </c>
      <c r="M157" s="20">
        <v>3953245</v>
      </c>
      <c r="N157" s="83"/>
    </row>
    <row r="158" spans="1:14" ht="45" customHeight="1" thickBot="1" x14ac:dyDescent="0.3">
      <c r="A158" s="93"/>
      <c r="B158" s="87"/>
      <c r="C158" s="96"/>
      <c r="D158" s="12" t="s">
        <v>3</v>
      </c>
      <c r="E158" s="28"/>
      <c r="F158" s="28"/>
      <c r="G158" s="28"/>
      <c r="H158" s="28"/>
      <c r="I158" s="28"/>
      <c r="J158" s="14">
        <v>0</v>
      </c>
      <c r="K158" s="22">
        <v>0</v>
      </c>
      <c r="L158" s="20">
        <v>0</v>
      </c>
      <c r="M158" s="20">
        <v>0</v>
      </c>
      <c r="N158" s="84"/>
    </row>
    <row r="159" spans="1:14" ht="45" customHeight="1" thickBot="1" x14ac:dyDescent="0.3">
      <c r="A159" s="93"/>
      <c r="B159" s="87"/>
      <c r="C159" s="96"/>
      <c r="D159" s="12" t="s">
        <v>4</v>
      </c>
      <c r="E159" s="28"/>
      <c r="F159" s="28"/>
      <c r="G159" s="28"/>
      <c r="H159" s="28"/>
      <c r="I159" s="28"/>
      <c r="J159" s="14">
        <v>0</v>
      </c>
      <c r="K159" s="22">
        <v>0</v>
      </c>
      <c r="L159" s="20">
        <v>0</v>
      </c>
      <c r="M159" s="20">
        <v>0</v>
      </c>
      <c r="N159" s="84"/>
    </row>
    <row r="160" spans="1:14" ht="45" customHeight="1" thickBot="1" x14ac:dyDescent="0.3">
      <c r="A160" s="93"/>
      <c r="B160" s="87"/>
      <c r="C160" s="96"/>
      <c r="D160" s="12" t="s">
        <v>5</v>
      </c>
      <c r="E160" s="28"/>
      <c r="F160" s="28"/>
      <c r="G160" s="28"/>
      <c r="H160" s="28"/>
      <c r="I160" s="28"/>
      <c r="J160" s="14">
        <v>0</v>
      </c>
      <c r="K160" s="22">
        <v>0</v>
      </c>
      <c r="L160" s="20">
        <v>0</v>
      </c>
      <c r="M160" s="20">
        <v>0</v>
      </c>
      <c r="N160" s="84"/>
    </row>
    <row r="161" spans="1:14" ht="26.25" customHeight="1" thickBot="1" x14ac:dyDescent="0.3">
      <c r="A161" s="94"/>
      <c r="B161" s="88"/>
      <c r="C161" s="97"/>
      <c r="D161" s="12" t="s">
        <v>6</v>
      </c>
      <c r="E161" s="28"/>
      <c r="F161" s="28"/>
      <c r="G161" s="28"/>
      <c r="H161" s="28"/>
      <c r="I161" s="28"/>
      <c r="J161" s="14">
        <f t="shared" ref="J161" si="121">J157+J158+J159+J160</f>
        <v>3962137</v>
      </c>
      <c r="K161" s="22">
        <f t="shared" ref="K161:M161" si="122">K157+K158+K159+K160</f>
        <v>3953245</v>
      </c>
      <c r="L161" s="20">
        <f t="shared" si="122"/>
        <v>3953245</v>
      </c>
      <c r="M161" s="20">
        <f t="shared" si="122"/>
        <v>3953245</v>
      </c>
      <c r="N161" s="85"/>
    </row>
    <row r="162" spans="1:14" ht="52.5" customHeight="1" thickBot="1" x14ac:dyDescent="0.3">
      <c r="A162" s="92" t="s">
        <v>187</v>
      </c>
      <c r="B162" s="86" t="s">
        <v>188</v>
      </c>
      <c r="C162" s="95" t="s">
        <v>2</v>
      </c>
      <c r="D162" s="12" t="s">
        <v>17</v>
      </c>
      <c r="E162" s="28" t="s">
        <v>141</v>
      </c>
      <c r="F162" s="28" t="s">
        <v>142</v>
      </c>
      <c r="G162" s="28" t="s">
        <v>143</v>
      </c>
      <c r="H162" s="28" t="s">
        <v>196</v>
      </c>
      <c r="I162" s="28" t="s">
        <v>186</v>
      </c>
      <c r="J162" s="14">
        <v>84000</v>
      </c>
      <c r="K162" s="22">
        <v>84000</v>
      </c>
      <c r="L162" s="20">
        <v>84000</v>
      </c>
      <c r="M162" s="20">
        <v>84000</v>
      </c>
      <c r="N162" s="83"/>
    </row>
    <row r="163" spans="1:14" ht="46.5" customHeight="1" thickBot="1" x14ac:dyDescent="0.3">
      <c r="A163" s="93"/>
      <c r="B163" s="87"/>
      <c r="C163" s="96"/>
      <c r="D163" s="12" t="s">
        <v>3</v>
      </c>
      <c r="E163" s="28"/>
      <c r="F163" s="28"/>
      <c r="G163" s="28"/>
      <c r="H163" s="28"/>
      <c r="I163" s="28"/>
      <c r="J163" s="14">
        <v>0</v>
      </c>
      <c r="K163" s="22">
        <v>0</v>
      </c>
      <c r="L163" s="20">
        <v>0</v>
      </c>
      <c r="M163" s="20">
        <v>0</v>
      </c>
      <c r="N163" s="84"/>
    </row>
    <row r="164" spans="1:14" ht="52.5" customHeight="1" thickBot="1" x14ac:dyDescent="0.3">
      <c r="A164" s="93"/>
      <c r="B164" s="87"/>
      <c r="C164" s="96"/>
      <c r="D164" s="12" t="s">
        <v>4</v>
      </c>
      <c r="E164" s="28"/>
      <c r="F164" s="28"/>
      <c r="G164" s="28"/>
      <c r="H164" s="28"/>
      <c r="I164" s="28"/>
      <c r="J164" s="14">
        <v>0</v>
      </c>
      <c r="K164" s="22">
        <v>0</v>
      </c>
      <c r="L164" s="20">
        <v>0</v>
      </c>
      <c r="M164" s="20">
        <v>0</v>
      </c>
      <c r="N164" s="84"/>
    </row>
    <row r="165" spans="1:14" ht="32.25" customHeight="1" thickBot="1" x14ac:dyDescent="0.3">
      <c r="A165" s="93"/>
      <c r="B165" s="87"/>
      <c r="C165" s="96"/>
      <c r="D165" s="12" t="s">
        <v>5</v>
      </c>
      <c r="E165" s="28"/>
      <c r="F165" s="28"/>
      <c r="G165" s="28"/>
      <c r="H165" s="28"/>
      <c r="I165" s="28"/>
      <c r="J165" s="14">
        <v>0</v>
      </c>
      <c r="K165" s="22">
        <v>0</v>
      </c>
      <c r="L165" s="20">
        <v>0</v>
      </c>
      <c r="M165" s="20">
        <v>0</v>
      </c>
      <c r="N165" s="84"/>
    </row>
    <row r="166" spans="1:14" ht="26.25" customHeight="1" thickBot="1" x14ac:dyDescent="0.3">
      <c r="A166" s="94"/>
      <c r="B166" s="88"/>
      <c r="C166" s="97"/>
      <c r="D166" s="12" t="s">
        <v>6</v>
      </c>
      <c r="E166" s="28"/>
      <c r="F166" s="28"/>
      <c r="G166" s="28"/>
      <c r="H166" s="28"/>
      <c r="I166" s="28"/>
      <c r="J166" s="14">
        <f t="shared" ref="J166:L166" si="123">J162+J163+J164+J165</f>
        <v>84000</v>
      </c>
      <c r="K166" s="22">
        <f t="shared" si="123"/>
        <v>84000</v>
      </c>
      <c r="L166" s="20">
        <f t="shared" si="123"/>
        <v>84000</v>
      </c>
      <c r="M166" s="20">
        <f t="shared" ref="M166" si="124">M162+M163+M164+M165</f>
        <v>84000</v>
      </c>
      <c r="N166" s="85"/>
    </row>
    <row r="167" spans="1:14" ht="51" customHeight="1" thickBot="1" x14ac:dyDescent="0.3">
      <c r="A167" s="107">
        <v>6</v>
      </c>
      <c r="B167" s="86" t="s">
        <v>46</v>
      </c>
      <c r="C167" s="95" t="s">
        <v>2</v>
      </c>
      <c r="D167" s="12" t="s">
        <v>17</v>
      </c>
      <c r="E167" s="28" t="s">
        <v>141</v>
      </c>
      <c r="F167" s="28" t="s">
        <v>142</v>
      </c>
      <c r="G167" s="28" t="s">
        <v>143</v>
      </c>
      <c r="H167" s="28" t="s">
        <v>213</v>
      </c>
      <c r="I167" s="28" t="s">
        <v>205</v>
      </c>
      <c r="J167" s="14">
        <f t="shared" ref="J167:J170" si="125">J172</f>
        <v>0</v>
      </c>
      <c r="K167" s="22">
        <f t="shared" ref="K167:M170" si="126">K172</f>
        <v>30600</v>
      </c>
      <c r="L167" s="20">
        <f t="shared" si="126"/>
        <v>0</v>
      </c>
      <c r="M167" s="20">
        <f t="shared" si="126"/>
        <v>0</v>
      </c>
      <c r="N167" s="83">
        <v>23</v>
      </c>
    </row>
    <row r="168" spans="1:14" ht="49.5" customHeight="1" thickBot="1" x14ac:dyDescent="0.3">
      <c r="A168" s="108"/>
      <c r="B168" s="87"/>
      <c r="C168" s="96"/>
      <c r="D168" s="12" t="s">
        <v>3</v>
      </c>
      <c r="E168" s="28"/>
      <c r="F168" s="28"/>
      <c r="G168" s="28"/>
      <c r="H168" s="28"/>
      <c r="I168" s="28"/>
      <c r="J168" s="14">
        <f t="shared" si="125"/>
        <v>0</v>
      </c>
      <c r="K168" s="22">
        <f t="shared" ref="K168:L168" si="127">K173</f>
        <v>0</v>
      </c>
      <c r="L168" s="20">
        <f t="shared" si="127"/>
        <v>0</v>
      </c>
      <c r="M168" s="20">
        <f t="shared" si="126"/>
        <v>0</v>
      </c>
      <c r="N168" s="84"/>
    </row>
    <row r="169" spans="1:14" ht="46.5" customHeight="1" thickBot="1" x14ac:dyDescent="0.3">
      <c r="A169" s="108"/>
      <c r="B169" s="87"/>
      <c r="C169" s="96"/>
      <c r="D169" s="12" t="s">
        <v>4</v>
      </c>
      <c r="E169" s="28"/>
      <c r="F169" s="28"/>
      <c r="G169" s="28"/>
      <c r="H169" s="28"/>
      <c r="I169" s="28"/>
      <c r="J169" s="14">
        <f t="shared" si="125"/>
        <v>0</v>
      </c>
      <c r="K169" s="22">
        <f t="shared" ref="K169:L169" si="128">K174</f>
        <v>0</v>
      </c>
      <c r="L169" s="20">
        <f t="shared" si="128"/>
        <v>0</v>
      </c>
      <c r="M169" s="20">
        <f t="shared" si="126"/>
        <v>0</v>
      </c>
      <c r="N169" s="84"/>
    </row>
    <row r="170" spans="1:14" ht="36" customHeight="1" thickBot="1" x14ac:dyDescent="0.3">
      <c r="A170" s="108"/>
      <c r="B170" s="87"/>
      <c r="C170" s="96"/>
      <c r="D170" s="12" t="s">
        <v>5</v>
      </c>
      <c r="E170" s="28"/>
      <c r="F170" s="28"/>
      <c r="G170" s="28"/>
      <c r="H170" s="28"/>
      <c r="I170" s="28"/>
      <c r="J170" s="14">
        <f t="shared" si="125"/>
        <v>0</v>
      </c>
      <c r="K170" s="22">
        <f t="shared" ref="K170:L170" si="129">K175</f>
        <v>0</v>
      </c>
      <c r="L170" s="20">
        <f t="shared" si="129"/>
        <v>0</v>
      </c>
      <c r="M170" s="20">
        <f t="shared" si="126"/>
        <v>0</v>
      </c>
      <c r="N170" s="84"/>
    </row>
    <row r="171" spans="1:14" ht="26.25" customHeight="1" thickBot="1" x14ac:dyDescent="0.3">
      <c r="A171" s="109"/>
      <c r="B171" s="88"/>
      <c r="C171" s="97"/>
      <c r="D171" s="12" t="s">
        <v>6</v>
      </c>
      <c r="E171" s="28"/>
      <c r="F171" s="28"/>
      <c r="G171" s="28"/>
      <c r="H171" s="28"/>
      <c r="I171" s="28"/>
      <c r="J171" s="14">
        <f t="shared" ref="J171" si="130">J167+J168+J169+J170</f>
        <v>0</v>
      </c>
      <c r="K171" s="22">
        <f t="shared" ref="K171:M171" si="131">K167+K168+K169+K170</f>
        <v>30600</v>
      </c>
      <c r="L171" s="20">
        <f t="shared" si="131"/>
        <v>0</v>
      </c>
      <c r="M171" s="20">
        <f t="shared" si="131"/>
        <v>0</v>
      </c>
      <c r="N171" s="85"/>
    </row>
    <row r="172" spans="1:14" ht="46.5" customHeight="1" thickBot="1" x14ac:dyDescent="0.3">
      <c r="A172" s="92" t="s">
        <v>47</v>
      </c>
      <c r="B172" s="86" t="s">
        <v>98</v>
      </c>
      <c r="C172" s="95" t="s">
        <v>2</v>
      </c>
      <c r="D172" s="12" t="s">
        <v>17</v>
      </c>
      <c r="E172" s="28" t="s">
        <v>141</v>
      </c>
      <c r="F172" s="28" t="s">
        <v>142</v>
      </c>
      <c r="G172" s="28" t="s">
        <v>143</v>
      </c>
      <c r="H172" s="28" t="s">
        <v>213</v>
      </c>
      <c r="I172" s="28" t="s">
        <v>205</v>
      </c>
      <c r="J172" s="14">
        <f>30600-30600</f>
        <v>0</v>
      </c>
      <c r="K172" s="22">
        <v>30600</v>
      </c>
      <c r="L172" s="20">
        <v>0</v>
      </c>
      <c r="M172" s="20">
        <f>30600-30600</f>
        <v>0</v>
      </c>
      <c r="N172" s="83"/>
    </row>
    <row r="173" spans="1:14" ht="52.5" customHeight="1" thickBot="1" x14ac:dyDescent="0.3">
      <c r="A173" s="93"/>
      <c r="B173" s="87"/>
      <c r="C173" s="96"/>
      <c r="D173" s="12" t="s">
        <v>3</v>
      </c>
      <c r="E173" s="28"/>
      <c r="F173" s="28"/>
      <c r="G173" s="28"/>
      <c r="H173" s="28"/>
      <c r="I173" s="28"/>
      <c r="J173" s="14">
        <v>0</v>
      </c>
      <c r="K173" s="22">
        <v>0</v>
      </c>
      <c r="L173" s="20">
        <v>0</v>
      </c>
      <c r="M173" s="20">
        <v>0</v>
      </c>
      <c r="N173" s="84"/>
    </row>
    <row r="174" spans="1:14" ht="45" customHeight="1" thickBot="1" x14ac:dyDescent="0.3">
      <c r="A174" s="93"/>
      <c r="B174" s="87"/>
      <c r="C174" s="96"/>
      <c r="D174" s="12" t="s">
        <v>4</v>
      </c>
      <c r="E174" s="28"/>
      <c r="F174" s="28"/>
      <c r="G174" s="28"/>
      <c r="H174" s="28"/>
      <c r="I174" s="28"/>
      <c r="J174" s="14">
        <v>0</v>
      </c>
      <c r="K174" s="22">
        <v>0</v>
      </c>
      <c r="L174" s="20">
        <v>0</v>
      </c>
      <c r="M174" s="20">
        <v>0</v>
      </c>
      <c r="N174" s="84"/>
    </row>
    <row r="175" spans="1:14" ht="37.5" customHeight="1" thickBot="1" x14ac:dyDescent="0.3">
      <c r="A175" s="93"/>
      <c r="B175" s="87"/>
      <c r="C175" s="96"/>
      <c r="D175" s="12" t="s">
        <v>5</v>
      </c>
      <c r="E175" s="28"/>
      <c r="F175" s="28"/>
      <c r="G175" s="28"/>
      <c r="H175" s="28"/>
      <c r="I175" s="28"/>
      <c r="J175" s="14">
        <v>0</v>
      </c>
      <c r="K175" s="22">
        <v>0</v>
      </c>
      <c r="L175" s="20">
        <v>0</v>
      </c>
      <c r="M175" s="20">
        <v>0</v>
      </c>
      <c r="N175" s="84"/>
    </row>
    <row r="176" spans="1:14" ht="29.25" customHeight="1" thickBot="1" x14ac:dyDescent="0.3">
      <c r="A176" s="94"/>
      <c r="B176" s="88"/>
      <c r="C176" s="97"/>
      <c r="D176" s="12" t="s">
        <v>6</v>
      </c>
      <c r="E176" s="28"/>
      <c r="F176" s="28"/>
      <c r="G176" s="28"/>
      <c r="H176" s="28"/>
      <c r="I176" s="28"/>
      <c r="J176" s="14">
        <f t="shared" ref="J176" si="132">J172+J173+J174+J175</f>
        <v>0</v>
      </c>
      <c r="K176" s="22">
        <f t="shared" ref="K176:M176" si="133">K172+K173+K174+K175</f>
        <v>30600</v>
      </c>
      <c r="L176" s="20">
        <f t="shared" si="133"/>
        <v>0</v>
      </c>
      <c r="M176" s="20">
        <f t="shared" si="133"/>
        <v>0</v>
      </c>
      <c r="N176" s="85"/>
    </row>
    <row r="177" spans="1:14" ht="59.25" customHeight="1" thickBot="1" x14ac:dyDescent="0.3">
      <c r="A177" s="107">
        <v>7</v>
      </c>
      <c r="B177" s="86" t="s">
        <v>48</v>
      </c>
      <c r="C177" s="95" t="s">
        <v>2</v>
      </c>
      <c r="D177" s="12" t="s">
        <v>17</v>
      </c>
      <c r="E177" s="28"/>
      <c r="F177" s="28"/>
      <c r="G177" s="28"/>
      <c r="H177" s="28"/>
      <c r="I177" s="28"/>
      <c r="J177" s="14">
        <f t="shared" ref="J177:J180" si="134">J182</f>
        <v>0</v>
      </c>
      <c r="K177" s="22">
        <f t="shared" ref="K177:M180" si="135">K182</f>
        <v>0</v>
      </c>
      <c r="L177" s="20">
        <f t="shared" si="135"/>
        <v>0</v>
      </c>
      <c r="M177" s="20">
        <f t="shared" si="135"/>
        <v>0</v>
      </c>
      <c r="N177" s="83">
        <v>24</v>
      </c>
    </row>
    <row r="178" spans="1:14" ht="54" customHeight="1" thickBot="1" x14ac:dyDescent="0.3">
      <c r="A178" s="108"/>
      <c r="B178" s="87"/>
      <c r="C178" s="96"/>
      <c r="D178" s="12" t="s">
        <v>3</v>
      </c>
      <c r="E178" s="28"/>
      <c r="F178" s="28"/>
      <c r="G178" s="28"/>
      <c r="H178" s="28"/>
      <c r="I178" s="28"/>
      <c r="J178" s="14">
        <f t="shared" si="134"/>
        <v>0</v>
      </c>
      <c r="K178" s="22">
        <f t="shared" ref="K178:L178" si="136">K183</f>
        <v>0</v>
      </c>
      <c r="L178" s="20">
        <f t="shared" si="136"/>
        <v>0</v>
      </c>
      <c r="M178" s="20">
        <f t="shared" si="135"/>
        <v>0</v>
      </c>
      <c r="N178" s="84"/>
    </row>
    <row r="179" spans="1:14" ht="49.5" customHeight="1" thickBot="1" x14ac:dyDescent="0.3">
      <c r="A179" s="108"/>
      <c r="B179" s="87"/>
      <c r="C179" s="96"/>
      <c r="D179" s="12" t="s">
        <v>4</v>
      </c>
      <c r="E179" s="28" t="s">
        <v>141</v>
      </c>
      <c r="F179" s="28" t="s">
        <v>142</v>
      </c>
      <c r="G179" s="28" t="s">
        <v>143</v>
      </c>
      <c r="H179" s="28" t="s">
        <v>152</v>
      </c>
      <c r="I179" s="28" t="s">
        <v>155</v>
      </c>
      <c r="J179" s="14">
        <f t="shared" si="134"/>
        <v>78555.3</v>
      </c>
      <c r="K179" s="22">
        <f t="shared" ref="K179:L179" si="137">K184</f>
        <v>105144.9</v>
      </c>
      <c r="L179" s="20">
        <f t="shared" si="137"/>
        <v>108649.73</v>
      </c>
      <c r="M179" s="20">
        <f t="shared" si="135"/>
        <v>112154.56</v>
      </c>
      <c r="N179" s="84"/>
    </row>
    <row r="180" spans="1:14" ht="29.25" customHeight="1" thickBot="1" x14ac:dyDescent="0.3">
      <c r="A180" s="108"/>
      <c r="B180" s="87"/>
      <c r="C180" s="96"/>
      <c r="D180" s="12" t="s">
        <v>5</v>
      </c>
      <c r="E180" s="28"/>
      <c r="F180" s="28"/>
      <c r="G180" s="28"/>
      <c r="H180" s="28"/>
      <c r="I180" s="28"/>
      <c r="J180" s="14">
        <f t="shared" si="134"/>
        <v>0</v>
      </c>
      <c r="K180" s="22">
        <f t="shared" ref="K180:L180" si="138">K185</f>
        <v>0</v>
      </c>
      <c r="L180" s="20">
        <f t="shared" si="138"/>
        <v>0</v>
      </c>
      <c r="M180" s="20">
        <f t="shared" si="135"/>
        <v>0</v>
      </c>
      <c r="N180" s="84"/>
    </row>
    <row r="181" spans="1:14" ht="29.25" customHeight="1" thickBot="1" x14ac:dyDescent="0.3">
      <c r="A181" s="109"/>
      <c r="B181" s="88"/>
      <c r="C181" s="97"/>
      <c r="D181" s="12" t="s">
        <v>6</v>
      </c>
      <c r="E181" s="28"/>
      <c r="F181" s="28"/>
      <c r="G181" s="28"/>
      <c r="H181" s="28"/>
      <c r="I181" s="28"/>
      <c r="J181" s="14">
        <f>J177+J178+J179+J180</f>
        <v>78555.3</v>
      </c>
      <c r="K181" s="22">
        <f t="shared" ref="K181:L181" si="139">K177+K178+K179+K180</f>
        <v>105144.9</v>
      </c>
      <c r="L181" s="20">
        <f t="shared" si="139"/>
        <v>108649.73</v>
      </c>
      <c r="M181" s="20">
        <f>M177+M178+M179+M180</f>
        <v>112154.56</v>
      </c>
      <c r="N181" s="85"/>
    </row>
    <row r="182" spans="1:14" ht="48.75" customHeight="1" thickBot="1" x14ac:dyDescent="0.3">
      <c r="A182" s="92" t="s">
        <v>49</v>
      </c>
      <c r="B182" s="86" t="s">
        <v>26</v>
      </c>
      <c r="C182" s="95" t="s">
        <v>2</v>
      </c>
      <c r="D182" s="12" t="s">
        <v>17</v>
      </c>
      <c r="E182" s="28"/>
      <c r="F182" s="28"/>
      <c r="G182" s="28"/>
      <c r="H182" s="28"/>
      <c r="I182" s="28"/>
      <c r="J182" s="14">
        <v>0</v>
      </c>
      <c r="K182" s="22">
        <v>0</v>
      </c>
      <c r="L182" s="20">
        <v>0</v>
      </c>
      <c r="M182" s="20">
        <v>0</v>
      </c>
      <c r="N182" s="83"/>
    </row>
    <row r="183" spans="1:14" ht="51" customHeight="1" thickBot="1" x14ac:dyDescent="0.3">
      <c r="A183" s="93"/>
      <c r="B183" s="87"/>
      <c r="C183" s="96"/>
      <c r="D183" s="12" t="s">
        <v>3</v>
      </c>
      <c r="E183" s="28"/>
      <c r="F183" s="28"/>
      <c r="G183" s="28"/>
      <c r="H183" s="28"/>
      <c r="I183" s="28"/>
      <c r="J183" s="14">
        <v>0</v>
      </c>
      <c r="K183" s="22">
        <v>0</v>
      </c>
      <c r="L183" s="20">
        <v>0</v>
      </c>
      <c r="M183" s="20">
        <v>0</v>
      </c>
      <c r="N183" s="84"/>
    </row>
    <row r="184" spans="1:14" ht="51" customHeight="1" thickBot="1" x14ac:dyDescent="0.3">
      <c r="A184" s="93"/>
      <c r="B184" s="87"/>
      <c r="C184" s="96"/>
      <c r="D184" s="12" t="s">
        <v>4</v>
      </c>
      <c r="E184" s="28" t="s">
        <v>141</v>
      </c>
      <c r="F184" s="28" t="s">
        <v>142</v>
      </c>
      <c r="G184" s="28" t="s">
        <v>143</v>
      </c>
      <c r="H184" s="28" t="s">
        <v>152</v>
      </c>
      <c r="I184" s="28" t="s">
        <v>155</v>
      </c>
      <c r="J184" s="14">
        <v>78555.3</v>
      </c>
      <c r="K184" s="22">
        <v>105144.9</v>
      </c>
      <c r="L184" s="20">
        <v>108649.73</v>
      </c>
      <c r="M184" s="20">
        <v>112154.56</v>
      </c>
      <c r="N184" s="84"/>
    </row>
    <row r="185" spans="1:14" ht="42.75" customHeight="1" thickBot="1" x14ac:dyDescent="0.3">
      <c r="A185" s="93"/>
      <c r="B185" s="87"/>
      <c r="C185" s="96"/>
      <c r="D185" s="12" t="s">
        <v>5</v>
      </c>
      <c r="E185" s="28"/>
      <c r="F185" s="28"/>
      <c r="G185" s="28"/>
      <c r="H185" s="28"/>
      <c r="I185" s="28"/>
      <c r="J185" s="14">
        <v>0</v>
      </c>
      <c r="K185" s="22">
        <v>0</v>
      </c>
      <c r="L185" s="20">
        <v>0</v>
      </c>
      <c r="M185" s="20">
        <v>0</v>
      </c>
      <c r="N185" s="84"/>
    </row>
    <row r="186" spans="1:14" ht="24.75" customHeight="1" thickBot="1" x14ac:dyDescent="0.3">
      <c r="A186" s="94"/>
      <c r="B186" s="88"/>
      <c r="C186" s="97"/>
      <c r="D186" s="12" t="s">
        <v>6</v>
      </c>
      <c r="E186" s="28"/>
      <c r="F186" s="28"/>
      <c r="G186" s="28"/>
      <c r="H186" s="28"/>
      <c r="I186" s="28"/>
      <c r="J186" s="14">
        <f>J182+J183+J184+J185</f>
        <v>78555.3</v>
      </c>
      <c r="K186" s="22">
        <f t="shared" ref="K186:L186" si="140">K182+K183+K184+K185</f>
        <v>105144.9</v>
      </c>
      <c r="L186" s="20">
        <f t="shared" si="140"/>
        <v>108649.73</v>
      </c>
      <c r="M186" s="20">
        <f>M182+M183+M184+M185</f>
        <v>112154.56</v>
      </c>
      <c r="N186" s="85"/>
    </row>
    <row r="187" spans="1:14" ht="46.5" customHeight="1" thickBot="1" x14ac:dyDescent="0.3">
      <c r="A187" s="107">
        <v>8</v>
      </c>
      <c r="B187" s="86" t="s">
        <v>62</v>
      </c>
      <c r="C187" s="95" t="s">
        <v>2</v>
      </c>
      <c r="D187" s="12" t="s">
        <v>17</v>
      </c>
      <c r="E187" s="28"/>
      <c r="F187" s="28"/>
      <c r="G187" s="28"/>
      <c r="H187" s="28"/>
      <c r="I187" s="28"/>
      <c r="J187" s="14">
        <f t="shared" ref="J187:J190" si="141">J192+J222</f>
        <v>0</v>
      </c>
      <c r="K187" s="22">
        <f t="shared" ref="K187:M190" si="142">K192+K222</f>
        <v>0</v>
      </c>
      <c r="L187" s="20">
        <f t="shared" si="142"/>
        <v>0</v>
      </c>
      <c r="M187" s="20">
        <f t="shared" si="142"/>
        <v>0</v>
      </c>
      <c r="N187" s="83">
        <v>25</v>
      </c>
    </row>
    <row r="188" spans="1:14" ht="48.75" customHeight="1" thickBot="1" x14ac:dyDescent="0.3">
      <c r="A188" s="108"/>
      <c r="B188" s="87"/>
      <c r="C188" s="96"/>
      <c r="D188" s="12" t="s">
        <v>3</v>
      </c>
      <c r="E188" s="28"/>
      <c r="F188" s="28"/>
      <c r="G188" s="28"/>
      <c r="H188" s="28"/>
      <c r="I188" s="28"/>
      <c r="J188" s="14">
        <f t="shared" si="141"/>
        <v>0</v>
      </c>
      <c r="K188" s="22">
        <f t="shared" ref="K188:L188" si="143">K193+K223</f>
        <v>0</v>
      </c>
      <c r="L188" s="20">
        <f t="shared" si="143"/>
        <v>0</v>
      </c>
      <c r="M188" s="20">
        <f t="shared" si="142"/>
        <v>0</v>
      </c>
      <c r="N188" s="84"/>
    </row>
    <row r="189" spans="1:14" ht="45.75" customHeight="1" thickBot="1" x14ac:dyDescent="0.3">
      <c r="A189" s="108"/>
      <c r="B189" s="87"/>
      <c r="C189" s="96"/>
      <c r="D189" s="12" t="s">
        <v>4</v>
      </c>
      <c r="E189" s="28" t="s">
        <v>141</v>
      </c>
      <c r="F189" s="28" t="s">
        <v>142</v>
      </c>
      <c r="G189" s="28" t="s">
        <v>143</v>
      </c>
      <c r="H189" s="28" t="s">
        <v>154</v>
      </c>
      <c r="I189" s="28" t="s">
        <v>170</v>
      </c>
      <c r="J189" s="14">
        <f t="shared" si="141"/>
        <v>216926</v>
      </c>
      <c r="K189" s="22">
        <f t="shared" ref="K189:L189" si="144">K194+K224</f>
        <v>238884</v>
      </c>
      <c r="L189" s="20">
        <f t="shared" si="144"/>
        <v>238884</v>
      </c>
      <c r="M189" s="20">
        <f t="shared" si="142"/>
        <v>238884</v>
      </c>
      <c r="N189" s="84"/>
    </row>
    <row r="190" spans="1:14" ht="37.5" customHeight="1" thickBot="1" x14ac:dyDescent="0.3">
      <c r="A190" s="108"/>
      <c r="B190" s="87"/>
      <c r="C190" s="96"/>
      <c r="D190" s="12" t="s">
        <v>5</v>
      </c>
      <c r="E190" s="28"/>
      <c r="F190" s="28"/>
      <c r="G190" s="28"/>
      <c r="H190" s="28"/>
      <c r="I190" s="28"/>
      <c r="J190" s="14">
        <f t="shared" si="141"/>
        <v>0</v>
      </c>
      <c r="K190" s="22">
        <f t="shared" ref="K190:L190" si="145">K195+K225</f>
        <v>0</v>
      </c>
      <c r="L190" s="20">
        <f t="shared" si="145"/>
        <v>0</v>
      </c>
      <c r="M190" s="20">
        <f t="shared" si="142"/>
        <v>0</v>
      </c>
      <c r="N190" s="84"/>
    </row>
    <row r="191" spans="1:14" ht="27" customHeight="1" thickBot="1" x14ac:dyDescent="0.3">
      <c r="A191" s="109"/>
      <c r="B191" s="88"/>
      <c r="C191" s="97"/>
      <c r="D191" s="12" t="s">
        <v>6</v>
      </c>
      <c r="E191" s="28"/>
      <c r="F191" s="28"/>
      <c r="G191" s="28"/>
      <c r="H191" s="28"/>
      <c r="I191" s="28"/>
      <c r="J191" s="14">
        <f t="shared" ref="J191" si="146">J187+J188+J189+J190</f>
        <v>216926</v>
      </c>
      <c r="K191" s="22">
        <f t="shared" ref="K191:M191" si="147">K187+K188+K189+K190</f>
        <v>238884</v>
      </c>
      <c r="L191" s="20">
        <f t="shared" si="147"/>
        <v>238884</v>
      </c>
      <c r="M191" s="20">
        <f t="shared" si="147"/>
        <v>238884</v>
      </c>
      <c r="N191" s="85"/>
    </row>
    <row r="192" spans="1:14" ht="46.5" customHeight="1" thickBot="1" x14ac:dyDescent="0.3">
      <c r="A192" s="92" t="s">
        <v>51</v>
      </c>
      <c r="B192" s="86" t="s">
        <v>29</v>
      </c>
      <c r="C192" s="95" t="s">
        <v>2</v>
      </c>
      <c r="D192" s="12" t="s">
        <v>17</v>
      </c>
      <c r="E192" s="28"/>
      <c r="F192" s="28"/>
      <c r="G192" s="28"/>
      <c r="H192" s="28"/>
      <c r="I192" s="28"/>
      <c r="J192" s="14">
        <v>0</v>
      </c>
      <c r="K192" s="22">
        <v>0</v>
      </c>
      <c r="L192" s="20">
        <v>0</v>
      </c>
      <c r="M192" s="20">
        <v>0</v>
      </c>
      <c r="N192" s="83"/>
    </row>
    <row r="193" spans="1:14" ht="50.25" customHeight="1" thickBot="1" x14ac:dyDescent="0.3">
      <c r="A193" s="93"/>
      <c r="B193" s="87"/>
      <c r="C193" s="96"/>
      <c r="D193" s="12" t="s">
        <v>3</v>
      </c>
      <c r="E193" s="28"/>
      <c r="F193" s="28"/>
      <c r="G193" s="28"/>
      <c r="H193" s="28"/>
      <c r="I193" s="28"/>
      <c r="J193" s="14">
        <v>0</v>
      </c>
      <c r="K193" s="22">
        <v>0</v>
      </c>
      <c r="L193" s="20">
        <v>0</v>
      </c>
      <c r="M193" s="20">
        <v>0</v>
      </c>
      <c r="N193" s="84"/>
    </row>
    <row r="194" spans="1:14" ht="50.25" customHeight="1" thickBot="1" x14ac:dyDescent="0.3">
      <c r="A194" s="93"/>
      <c r="B194" s="87"/>
      <c r="C194" s="96"/>
      <c r="D194" s="12" t="s">
        <v>4</v>
      </c>
      <c r="E194" s="28" t="s">
        <v>141</v>
      </c>
      <c r="F194" s="28" t="s">
        <v>142</v>
      </c>
      <c r="G194" s="28" t="s">
        <v>143</v>
      </c>
      <c r="H194" s="28" t="s">
        <v>154</v>
      </c>
      <c r="I194" s="28" t="s">
        <v>170</v>
      </c>
      <c r="J194" s="14">
        <v>216926</v>
      </c>
      <c r="K194" s="22">
        <v>238884</v>
      </c>
      <c r="L194" s="20">
        <v>238884</v>
      </c>
      <c r="M194" s="20">
        <v>238884</v>
      </c>
      <c r="N194" s="84"/>
    </row>
    <row r="195" spans="1:14" ht="36" customHeight="1" thickBot="1" x14ac:dyDescent="0.3">
      <c r="A195" s="93"/>
      <c r="B195" s="87"/>
      <c r="C195" s="96"/>
      <c r="D195" s="12" t="s">
        <v>5</v>
      </c>
      <c r="E195" s="28"/>
      <c r="F195" s="28"/>
      <c r="G195" s="28"/>
      <c r="H195" s="28"/>
      <c r="I195" s="28"/>
      <c r="J195" s="14">
        <v>0</v>
      </c>
      <c r="K195" s="22">
        <v>0</v>
      </c>
      <c r="L195" s="20">
        <v>0</v>
      </c>
      <c r="M195" s="20">
        <v>0</v>
      </c>
      <c r="N195" s="84"/>
    </row>
    <row r="196" spans="1:14" ht="27" customHeight="1" thickBot="1" x14ac:dyDescent="0.3">
      <c r="A196" s="94"/>
      <c r="B196" s="88"/>
      <c r="C196" s="97"/>
      <c r="D196" s="12" t="s">
        <v>6</v>
      </c>
      <c r="E196" s="28"/>
      <c r="F196" s="28"/>
      <c r="G196" s="28"/>
      <c r="H196" s="28"/>
      <c r="I196" s="28"/>
      <c r="J196" s="14">
        <f t="shared" ref="J196" si="148">J192+J193+J194+J195</f>
        <v>216926</v>
      </c>
      <c r="K196" s="22">
        <f t="shared" ref="K196:M196" si="149">K192+K193+K194+K195</f>
        <v>238884</v>
      </c>
      <c r="L196" s="20">
        <f t="shared" si="149"/>
        <v>238884</v>
      </c>
      <c r="M196" s="20">
        <f t="shared" si="149"/>
        <v>238884</v>
      </c>
      <c r="N196" s="85"/>
    </row>
    <row r="197" spans="1:14" ht="48.75" hidden="1" customHeight="1" thickBot="1" x14ac:dyDescent="0.3">
      <c r="A197" s="92"/>
      <c r="B197" s="101" t="s">
        <v>82</v>
      </c>
      <c r="C197" s="95" t="s">
        <v>2</v>
      </c>
      <c r="D197" s="12" t="s">
        <v>17</v>
      </c>
      <c r="E197" s="28"/>
      <c r="F197" s="28"/>
      <c r="G197" s="28"/>
      <c r="H197" s="28"/>
      <c r="I197" s="28"/>
      <c r="J197" s="14">
        <f>J202+J212+J217+J207</f>
        <v>0</v>
      </c>
      <c r="K197" s="22">
        <f t="shared" ref="K197:L197" si="150">K202+K212+K217+K207</f>
        <v>0</v>
      </c>
      <c r="L197" s="20">
        <f t="shared" si="150"/>
        <v>0</v>
      </c>
      <c r="M197" s="20">
        <f>M202+M212+M217+M207</f>
        <v>0</v>
      </c>
      <c r="N197" s="83"/>
    </row>
    <row r="198" spans="1:14" ht="50.25" hidden="1" customHeight="1" thickBot="1" x14ac:dyDescent="0.3">
      <c r="A198" s="93"/>
      <c r="B198" s="102"/>
      <c r="C198" s="96"/>
      <c r="D198" s="12" t="s">
        <v>3</v>
      </c>
      <c r="E198" s="28"/>
      <c r="F198" s="28"/>
      <c r="G198" s="28"/>
      <c r="H198" s="28"/>
      <c r="I198" s="28"/>
      <c r="J198" s="14">
        <f t="shared" ref="J198:J200" si="151">J203+J213+J218</f>
        <v>0</v>
      </c>
      <c r="K198" s="22">
        <f t="shared" ref="K198:M200" si="152">K203+K213+K218</f>
        <v>0</v>
      </c>
      <c r="L198" s="20">
        <f t="shared" si="152"/>
        <v>0</v>
      </c>
      <c r="M198" s="20">
        <f t="shared" si="152"/>
        <v>0</v>
      </c>
      <c r="N198" s="84"/>
    </row>
    <row r="199" spans="1:14" ht="46.5" hidden="1" customHeight="1" thickBot="1" x14ac:dyDescent="0.3">
      <c r="A199" s="93"/>
      <c r="B199" s="102"/>
      <c r="C199" s="96"/>
      <c r="D199" s="12" t="s">
        <v>4</v>
      </c>
      <c r="E199" s="28"/>
      <c r="F199" s="28"/>
      <c r="G199" s="28"/>
      <c r="H199" s="28"/>
      <c r="I199" s="28"/>
      <c r="J199" s="14">
        <f t="shared" si="151"/>
        <v>0</v>
      </c>
      <c r="K199" s="22">
        <f t="shared" ref="K199:L199" si="153">K204+K214+K219</f>
        <v>0</v>
      </c>
      <c r="L199" s="20">
        <f t="shared" si="153"/>
        <v>0</v>
      </c>
      <c r="M199" s="20">
        <f t="shared" si="152"/>
        <v>0</v>
      </c>
      <c r="N199" s="84"/>
    </row>
    <row r="200" spans="1:14" ht="37.5" hidden="1" customHeight="1" thickBot="1" x14ac:dyDescent="0.3">
      <c r="A200" s="93"/>
      <c r="B200" s="102"/>
      <c r="C200" s="96"/>
      <c r="D200" s="12" t="s">
        <v>5</v>
      </c>
      <c r="E200" s="28"/>
      <c r="F200" s="28"/>
      <c r="G200" s="28"/>
      <c r="H200" s="28"/>
      <c r="I200" s="28"/>
      <c r="J200" s="14">
        <f t="shared" si="151"/>
        <v>0</v>
      </c>
      <c r="K200" s="22">
        <f t="shared" ref="K200:L200" si="154">K205+K215+K220</f>
        <v>0</v>
      </c>
      <c r="L200" s="20">
        <f t="shared" si="154"/>
        <v>0</v>
      </c>
      <c r="M200" s="20">
        <f t="shared" si="152"/>
        <v>0</v>
      </c>
      <c r="N200" s="84"/>
    </row>
    <row r="201" spans="1:14" ht="27" hidden="1" customHeight="1" thickBot="1" x14ac:dyDescent="0.35">
      <c r="A201" s="94"/>
      <c r="B201" s="102"/>
      <c r="C201" s="97"/>
      <c r="D201" s="12" t="s">
        <v>6</v>
      </c>
      <c r="E201" s="28"/>
      <c r="F201" s="28"/>
      <c r="G201" s="28"/>
      <c r="H201" s="28"/>
      <c r="I201" s="28"/>
      <c r="J201" s="14">
        <f t="shared" ref="J201" si="155">J197+J198+J199+J200</f>
        <v>0</v>
      </c>
      <c r="K201" s="22">
        <f t="shared" ref="K201:M201" si="156">K197+K198+K199+K200</f>
        <v>0</v>
      </c>
      <c r="L201" s="20">
        <f t="shared" si="156"/>
        <v>0</v>
      </c>
      <c r="M201" s="20">
        <f t="shared" si="156"/>
        <v>0</v>
      </c>
      <c r="N201" s="85"/>
    </row>
    <row r="202" spans="1:14" ht="44.25" hidden="1" customHeight="1" x14ac:dyDescent="0.3">
      <c r="A202" s="164" t="s">
        <v>20</v>
      </c>
      <c r="B202" s="116"/>
      <c r="C202" s="120" t="s">
        <v>2</v>
      </c>
      <c r="D202" s="7" t="s">
        <v>17</v>
      </c>
      <c r="E202" s="29"/>
      <c r="F202" s="29"/>
      <c r="G202" s="29"/>
      <c r="H202" s="29"/>
      <c r="I202" s="29"/>
      <c r="J202" s="15">
        <v>0</v>
      </c>
      <c r="K202" s="21">
        <v>0</v>
      </c>
      <c r="L202" s="3">
        <v>0</v>
      </c>
      <c r="M202" s="3">
        <v>0</v>
      </c>
      <c r="N202" s="135"/>
    </row>
    <row r="203" spans="1:14" ht="45" hidden="1" customHeight="1" x14ac:dyDescent="0.3">
      <c r="A203" s="165"/>
      <c r="B203" s="117"/>
      <c r="C203" s="121"/>
      <c r="D203" s="8" t="s">
        <v>3</v>
      </c>
      <c r="E203" s="30"/>
      <c r="F203" s="30"/>
      <c r="G203" s="30"/>
      <c r="H203" s="30"/>
      <c r="I203" s="30"/>
      <c r="J203" s="16">
        <v>0</v>
      </c>
      <c r="K203" s="21">
        <v>0</v>
      </c>
      <c r="L203" s="3">
        <v>0</v>
      </c>
      <c r="M203" s="3">
        <v>0</v>
      </c>
      <c r="N203" s="136"/>
    </row>
    <row r="204" spans="1:14" ht="47.25" hidden="1" customHeight="1" x14ac:dyDescent="0.3">
      <c r="A204" s="165"/>
      <c r="B204" s="117"/>
      <c r="C204" s="121"/>
      <c r="D204" s="8" t="s">
        <v>4</v>
      </c>
      <c r="E204" s="30"/>
      <c r="F204" s="30"/>
      <c r="G204" s="30"/>
      <c r="H204" s="30"/>
      <c r="I204" s="30"/>
      <c r="J204" s="16">
        <v>0</v>
      </c>
      <c r="K204" s="21">
        <v>0</v>
      </c>
      <c r="L204" s="3">
        <v>0</v>
      </c>
      <c r="M204" s="3">
        <v>0</v>
      </c>
      <c r="N204" s="136"/>
    </row>
    <row r="205" spans="1:14" ht="39" hidden="1" customHeight="1" x14ac:dyDescent="0.3">
      <c r="A205" s="165"/>
      <c r="B205" s="117"/>
      <c r="C205" s="121"/>
      <c r="D205" s="8" t="s">
        <v>5</v>
      </c>
      <c r="E205" s="30"/>
      <c r="F205" s="30"/>
      <c r="G205" s="30"/>
      <c r="H205" s="30"/>
      <c r="I205" s="30"/>
      <c r="J205" s="16">
        <v>0</v>
      </c>
      <c r="K205" s="21">
        <v>0</v>
      </c>
      <c r="L205" s="3">
        <v>0</v>
      </c>
      <c r="M205" s="3">
        <v>0</v>
      </c>
      <c r="N205" s="136"/>
    </row>
    <row r="206" spans="1:14" ht="27" hidden="1" customHeight="1" thickBot="1" x14ac:dyDescent="0.35">
      <c r="A206" s="165"/>
      <c r="B206" s="117"/>
      <c r="C206" s="121"/>
      <c r="D206" s="9" t="s">
        <v>6</v>
      </c>
      <c r="E206" s="31"/>
      <c r="F206" s="31"/>
      <c r="G206" s="31"/>
      <c r="H206" s="31"/>
      <c r="I206" s="31"/>
      <c r="J206" s="17">
        <f t="shared" ref="J206" si="157">J202+J203+J204+J205</f>
        <v>0</v>
      </c>
      <c r="K206" s="21">
        <f t="shared" ref="K206:M206" si="158">K202+K203+K204+K205</f>
        <v>0</v>
      </c>
      <c r="L206" s="3">
        <f t="shared" si="158"/>
        <v>0</v>
      </c>
      <c r="M206" s="3">
        <f t="shared" si="158"/>
        <v>0</v>
      </c>
      <c r="N206" s="137"/>
    </row>
    <row r="207" spans="1:14" ht="50.25" hidden="1" customHeight="1" x14ac:dyDescent="0.3">
      <c r="A207" s="118"/>
      <c r="B207" s="116"/>
      <c r="C207" s="120" t="s">
        <v>85</v>
      </c>
      <c r="D207" s="7" t="s">
        <v>17</v>
      </c>
      <c r="E207" s="29"/>
      <c r="F207" s="29"/>
      <c r="G207" s="29"/>
      <c r="H207" s="29"/>
      <c r="I207" s="29"/>
      <c r="J207" s="15">
        <v>0</v>
      </c>
      <c r="K207" s="21">
        <v>0</v>
      </c>
      <c r="L207" s="3">
        <v>0</v>
      </c>
      <c r="M207" s="3">
        <v>0</v>
      </c>
      <c r="N207" s="135"/>
    </row>
    <row r="208" spans="1:14" ht="51" hidden="1" customHeight="1" x14ac:dyDescent="0.3">
      <c r="A208" s="119"/>
      <c r="B208" s="117"/>
      <c r="C208" s="121"/>
      <c r="D208" s="8" t="s">
        <v>3</v>
      </c>
      <c r="E208" s="30"/>
      <c r="F208" s="30"/>
      <c r="G208" s="30"/>
      <c r="H208" s="30"/>
      <c r="I208" s="30"/>
      <c r="J208" s="16">
        <v>0</v>
      </c>
      <c r="K208" s="21">
        <v>0</v>
      </c>
      <c r="L208" s="3">
        <v>0</v>
      </c>
      <c r="M208" s="3">
        <v>0</v>
      </c>
      <c r="N208" s="136"/>
    </row>
    <row r="209" spans="1:14" ht="45" hidden="1" customHeight="1" x14ac:dyDescent="0.3">
      <c r="A209" s="119"/>
      <c r="B209" s="117"/>
      <c r="C209" s="121"/>
      <c r="D209" s="8" t="s">
        <v>4</v>
      </c>
      <c r="E209" s="30"/>
      <c r="F209" s="30"/>
      <c r="G209" s="30"/>
      <c r="H209" s="30"/>
      <c r="I209" s="30"/>
      <c r="J209" s="16">
        <v>0</v>
      </c>
      <c r="K209" s="21">
        <v>0</v>
      </c>
      <c r="L209" s="3">
        <v>0</v>
      </c>
      <c r="M209" s="3">
        <v>0</v>
      </c>
      <c r="N209" s="136"/>
    </row>
    <row r="210" spans="1:14" ht="42" hidden="1" customHeight="1" x14ac:dyDescent="0.3">
      <c r="A210" s="119"/>
      <c r="B210" s="117"/>
      <c r="C210" s="121"/>
      <c r="D210" s="8" t="s">
        <v>5</v>
      </c>
      <c r="E210" s="30"/>
      <c r="F210" s="30"/>
      <c r="G210" s="30"/>
      <c r="H210" s="30"/>
      <c r="I210" s="30"/>
      <c r="J210" s="16">
        <v>0</v>
      </c>
      <c r="K210" s="21">
        <v>0</v>
      </c>
      <c r="L210" s="3">
        <v>0</v>
      </c>
      <c r="M210" s="3">
        <v>0</v>
      </c>
      <c r="N210" s="136"/>
    </row>
    <row r="211" spans="1:14" ht="27" hidden="1" customHeight="1" thickBot="1" x14ac:dyDescent="0.35">
      <c r="A211" s="119"/>
      <c r="B211" s="117"/>
      <c r="C211" s="121"/>
      <c r="D211" s="9" t="s">
        <v>6</v>
      </c>
      <c r="E211" s="31"/>
      <c r="F211" s="31"/>
      <c r="G211" s="31"/>
      <c r="H211" s="31"/>
      <c r="I211" s="31"/>
      <c r="J211" s="17">
        <f t="shared" ref="J211:L211" si="159">J207+J208+J209+J210</f>
        <v>0</v>
      </c>
      <c r="K211" s="21">
        <f t="shared" si="159"/>
        <v>0</v>
      </c>
      <c r="L211" s="3">
        <f t="shared" si="159"/>
        <v>0</v>
      </c>
      <c r="M211" s="3">
        <f t="shared" ref="M211" si="160">M207+M208+M209+M210</f>
        <v>0</v>
      </c>
      <c r="N211" s="137"/>
    </row>
    <row r="212" spans="1:14" ht="45.75" hidden="1" customHeight="1" x14ac:dyDescent="0.3">
      <c r="A212" s="118"/>
      <c r="B212" s="116"/>
      <c r="C212" s="120" t="s">
        <v>18</v>
      </c>
      <c r="D212" s="7" t="s">
        <v>17</v>
      </c>
      <c r="E212" s="29"/>
      <c r="F212" s="29"/>
      <c r="G212" s="29"/>
      <c r="H212" s="29"/>
      <c r="I212" s="29"/>
      <c r="J212" s="15">
        <v>0</v>
      </c>
      <c r="K212" s="21">
        <v>0</v>
      </c>
      <c r="L212" s="3">
        <v>0</v>
      </c>
      <c r="M212" s="3">
        <v>0</v>
      </c>
      <c r="N212" s="135"/>
    </row>
    <row r="213" spans="1:14" ht="46.5" hidden="1" customHeight="1" x14ac:dyDescent="0.3">
      <c r="A213" s="119"/>
      <c r="B213" s="117"/>
      <c r="C213" s="121"/>
      <c r="D213" s="8" t="s">
        <v>3</v>
      </c>
      <c r="E213" s="30"/>
      <c r="F213" s="30"/>
      <c r="G213" s="30"/>
      <c r="H213" s="30"/>
      <c r="I213" s="30"/>
      <c r="J213" s="16">
        <v>0</v>
      </c>
      <c r="K213" s="21">
        <v>0</v>
      </c>
      <c r="L213" s="3">
        <v>0</v>
      </c>
      <c r="M213" s="3">
        <v>0</v>
      </c>
      <c r="N213" s="136"/>
    </row>
    <row r="214" spans="1:14" ht="45.75" hidden="1" customHeight="1" x14ac:dyDescent="0.3">
      <c r="A214" s="119"/>
      <c r="B214" s="117"/>
      <c r="C214" s="121"/>
      <c r="D214" s="8" t="s">
        <v>4</v>
      </c>
      <c r="E214" s="30"/>
      <c r="F214" s="30"/>
      <c r="G214" s="30"/>
      <c r="H214" s="30"/>
      <c r="I214" s="30"/>
      <c r="J214" s="16">
        <v>0</v>
      </c>
      <c r="K214" s="21">
        <v>0</v>
      </c>
      <c r="L214" s="3">
        <v>0</v>
      </c>
      <c r="M214" s="3">
        <v>0</v>
      </c>
      <c r="N214" s="136"/>
    </row>
    <row r="215" spans="1:14" ht="38.25" hidden="1" customHeight="1" x14ac:dyDescent="0.3">
      <c r="A215" s="119"/>
      <c r="B215" s="117"/>
      <c r="C215" s="121"/>
      <c r="D215" s="8" t="s">
        <v>5</v>
      </c>
      <c r="E215" s="30"/>
      <c r="F215" s="30"/>
      <c r="G215" s="30"/>
      <c r="H215" s="30"/>
      <c r="I215" s="30"/>
      <c r="J215" s="16">
        <v>0</v>
      </c>
      <c r="K215" s="21">
        <v>0</v>
      </c>
      <c r="L215" s="3">
        <v>0</v>
      </c>
      <c r="M215" s="3">
        <v>0</v>
      </c>
      <c r="N215" s="136"/>
    </row>
    <row r="216" spans="1:14" ht="27" hidden="1" customHeight="1" thickBot="1" x14ac:dyDescent="0.35">
      <c r="A216" s="119"/>
      <c r="B216" s="117"/>
      <c r="C216" s="121"/>
      <c r="D216" s="9" t="s">
        <v>6</v>
      </c>
      <c r="E216" s="31"/>
      <c r="F216" s="31"/>
      <c r="G216" s="31"/>
      <c r="H216" s="31"/>
      <c r="I216" s="31"/>
      <c r="J216" s="17">
        <f t="shared" ref="J216" si="161">J212+J213+J214+J215</f>
        <v>0</v>
      </c>
      <c r="K216" s="21">
        <f t="shared" ref="K216:M216" si="162">K212+K213+K214+K215</f>
        <v>0</v>
      </c>
      <c r="L216" s="3">
        <f t="shared" si="162"/>
        <v>0</v>
      </c>
      <c r="M216" s="3">
        <f t="shared" si="162"/>
        <v>0</v>
      </c>
      <c r="N216" s="137"/>
    </row>
    <row r="217" spans="1:14" ht="48" hidden="1" customHeight="1" x14ac:dyDescent="0.3">
      <c r="A217" s="118"/>
      <c r="B217" s="116"/>
      <c r="C217" s="120" t="s">
        <v>19</v>
      </c>
      <c r="D217" s="10" t="s">
        <v>17</v>
      </c>
      <c r="E217" s="32"/>
      <c r="F217" s="32"/>
      <c r="G217" s="32"/>
      <c r="H217" s="32"/>
      <c r="I217" s="32"/>
      <c r="J217" s="18">
        <v>0</v>
      </c>
      <c r="K217" s="21">
        <v>0</v>
      </c>
      <c r="L217" s="3">
        <v>0</v>
      </c>
      <c r="M217" s="3">
        <v>0</v>
      </c>
      <c r="N217" s="135"/>
    </row>
    <row r="218" spans="1:14" ht="45" hidden="1" customHeight="1" x14ac:dyDescent="0.3">
      <c r="A218" s="119"/>
      <c r="B218" s="117"/>
      <c r="C218" s="121"/>
      <c r="D218" s="8" t="s">
        <v>3</v>
      </c>
      <c r="E218" s="30"/>
      <c r="F218" s="30"/>
      <c r="G218" s="30"/>
      <c r="H218" s="30"/>
      <c r="I218" s="30"/>
      <c r="J218" s="16">
        <v>0</v>
      </c>
      <c r="K218" s="21">
        <v>0</v>
      </c>
      <c r="L218" s="3">
        <v>0</v>
      </c>
      <c r="M218" s="3">
        <v>0</v>
      </c>
      <c r="N218" s="136"/>
    </row>
    <row r="219" spans="1:14" ht="45" hidden="1" customHeight="1" x14ac:dyDescent="0.3">
      <c r="A219" s="119"/>
      <c r="B219" s="117"/>
      <c r="C219" s="121"/>
      <c r="D219" s="8" t="s">
        <v>4</v>
      </c>
      <c r="E219" s="30"/>
      <c r="F219" s="30"/>
      <c r="G219" s="30"/>
      <c r="H219" s="30"/>
      <c r="I219" s="30"/>
      <c r="J219" s="16">
        <v>0</v>
      </c>
      <c r="K219" s="21">
        <v>0</v>
      </c>
      <c r="L219" s="3">
        <v>0</v>
      </c>
      <c r="M219" s="3">
        <v>0</v>
      </c>
      <c r="N219" s="136"/>
    </row>
    <row r="220" spans="1:14" ht="35.25" hidden="1" customHeight="1" x14ac:dyDescent="0.3">
      <c r="A220" s="119"/>
      <c r="B220" s="117"/>
      <c r="C220" s="121"/>
      <c r="D220" s="8" t="s">
        <v>5</v>
      </c>
      <c r="E220" s="30"/>
      <c r="F220" s="30"/>
      <c r="G220" s="30"/>
      <c r="H220" s="30"/>
      <c r="I220" s="30"/>
      <c r="J220" s="16">
        <v>0</v>
      </c>
      <c r="K220" s="21">
        <v>0</v>
      </c>
      <c r="L220" s="3">
        <v>0</v>
      </c>
      <c r="M220" s="3">
        <v>0</v>
      </c>
      <c r="N220" s="136"/>
    </row>
    <row r="221" spans="1:14" ht="27" hidden="1" customHeight="1" thickBot="1" x14ac:dyDescent="0.35">
      <c r="A221" s="119"/>
      <c r="B221" s="117"/>
      <c r="C221" s="121"/>
      <c r="D221" s="9" t="s">
        <v>6</v>
      </c>
      <c r="E221" s="31"/>
      <c r="F221" s="31"/>
      <c r="G221" s="31"/>
      <c r="H221" s="31"/>
      <c r="I221" s="31"/>
      <c r="J221" s="17">
        <f t="shared" ref="J221" si="163">J217+J218+J219+J220</f>
        <v>0</v>
      </c>
      <c r="K221" s="21">
        <f t="shared" ref="K221:M221" si="164">K217+K218+K219+K220</f>
        <v>0</v>
      </c>
      <c r="L221" s="3">
        <f t="shared" si="164"/>
        <v>0</v>
      </c>
      <c r="M221" s="3">
        <f t="shared" si="164"/>
        <v>0</v>
      </c>
      <c r="N221" s="137"/>
    </row>
    <row r="222" spans="1:14" ht="51" hidden="1" customHeight="1" thickBot="1" x14ac:dyDescent="0.35">
      <c r="A222" s="92" t="s">
        <v>66</v>
      </c>
      <c r="B222" s="86" t="s">
        <v>105</v>
      </c>
      <c r="C222" s="95" t="s">
        <v>106</v>
      </c>
      <c r="D222" s="12" t="s">
        <v>17</v>
      </c>
      <c r="E222" s="28"/>
      <c r="F222" s="28"/>
      <c r="G222" s="28"/>
      <c r="H222" s="28"/>
      <c r="I222" s="28"/>
      <c r="J222" s="14">
        <f t="shared" ref="J222:J225" si="165">J227+J232</f>
        <v>0</v>
      </c>
      <c r="K222" s="22">
        <f>K227+K232+K237</f>
        <v>0</v>
      </c>
      <c r="L222" s="20">
        <f t="shared" ref="L222:M225" si="166">L227+L232</f>
        <v>0</v>
      </c>
      <c r="M222" s="20">
        <f t="shared" si="166"/>
        <v>0</v>
      </c>
      <c r="N222" s="83"/>
    </row>
    <row r="223" spans="1:14" ht="45" hidden="1" customHeight="1" thickBot="1" x14ac:dyDescent="0.35">
      <c r="A223" s="93"/>
      <c r="B223" s="87"/>
      <c r="C223" s="96"/>
      <c r="D223" s="12" t="s">
        <v>3</v>
      </c>
      <c r="E223" s="28"/>
      <c r="F223" s="28"/>
      <c r="G223" s="28"/>
      <c r="H223" s="28"/>
      <c r="I223" s="28"/>
      <c r="J223" s="14">
        <f t="shared" si="165"/>
        <v>0</v>
      </c>
      <c r="K223" s="22">
        <f t="shared" ref="K223:L223" si="167">K228+K233</f>
        <v>0</v>
      </c>
      <c r="L223" s="20">
        <f t="shared" si="167"/>
        <v>0</v>
      </c>
      <c r="M223" s="20">
        <f t="shared" si="166"/>
        <v>0</v>
      </c>
      <c r="N223" s="84"/>
    </row>
    <row r="224" spans="1:14" ht="46.5" hidden="1" customHeight="1" thickBot="1" x14ac:dyDescent="0.35">
      <c r="A224" s="93"/>
      <c r="B224" s="87"/>
      <c r="C224" s="96"/>
      <c r="D224" s="12" t="s">
        <v>4</v>
      </c>
      <c r="E224" s="28"/>
      <c r="F224" s="28"/>
      <c r="G224" s="28"/>
      <c r="H224" s="28"/>
      <c r="I224" s="28"/>
      <c r="J224" s="14">
        <f t="shared" si="165"/>
        <v>0</v>
      </c>
      <c r="K224" s="22">
        <f t="shared" ref="K224:L224" si="168">K229+K234</f>
        <v>0</v>
      </c>
      <c r="L224" s="20">
        <f t="shared" si="168"/>
        <v>0</v>
      </c>
      <c r="M224" s="20">
        <f t="shared" si="166"/>
        <v>0</v>
      </c>
      <c r="N224" s="84"/>
    </row>
    <row r="225" spans="1:14" ht="37.5" hidden="1" customHeight="1" thickBot="1" x14ac:dyDescent="0.35">
      <c r="A225" s="93"/>
      <c r="B225" s="87"/>
      <c r="C225" s="96"/>
      <c r="D225" s="12" t="s">
        <v>5</v>
      </c>
      <c r="E225" s="28"/>
      <c r="F225" s="28"/>
      <c r="G225" s="28"/>
      <c r="H225" s="28"/>
      <c r="I225" s="28"/>
      <c r="J225" s="14">
        <f t="shared" si="165"/>
        <v>0</v>
      </c>
      <c r="K225" s="22">
        <f t="shared" ref="K225:L225" si="169">K230+K235</f>
        <v>0</v>
      </c>
      <c r="L225" s="20">
        <f t="shared" si="169"/>
        <v>0</v>
      </c>
      <c r="M225" s="20">
        <f t="shared" si="166"/>
        <v>0</v>
      </c>
      <c r="N225" s="84"/>
    </row>
    <row r="226" spans="1:14" ht="44.25" hidden="1" customHeight="1" thickBot="1" x14ac:dyDescent="0.35">
      <c r="A226" s="94"/>
      <c r="B226" s="88"/>
      <c r="C226" s="97"/>
      <c r="D226" s="12" t="s">
        <v>6</v>
      </c>
      <c r="E226" s="28"/>
      <c r="F226" s="28"/>
      <c r="G226" s="28"/>
      <c r="H226" s="28"/>
      <c r="I226" s="28"/>
      <c r="J226" s="14">
        <f t="shared" ref="J226" si="170">J222+J223+J224+J225</f>
        <v>0</v>
      </c>
      <c r="K226" s="22">
        <f t="shared" ref="K226:M226" si="171">K222+K223+K224+K225</f>
        <v>0</v>
      </c>
      <c r="L226" s="20">
        <f t="shared" si="171"/>
        <v>0</v>
      </c>
      <c r="M226" s="20">
        <f t="shared" si="171"/>
        <v>0</v>
      </c>
      <c r="N226" s="85"/>
    </row>
    <row r="227" spans="1:14" ht="56.25" hidden="1" customHeight="1" thickBot="1" x14ac:dyDescent="0.35">
      <c r="A227" s="133" t="s">
        <v>126</v>
      </c>
      <c r="B227" s="102" t="s">
        <v>14</v>
      </c>
      <c r="C227" s="130" t="s">
        <v>107</v>
      </c>
      <c r="D227" s="4" t="s">
        <v>17</v>
      </c>
      <c r="E227" s="27"/>
      <c r="F227" s="27"/>
      <c r="G227" s="27"/>
      <c r="H227" s="27"/>
      <c r="I227" s="27"/>
      <c r="J227" s="13">
        <v>0</v>
      </c>
      <c r="K227" s="21">
        <v>0</v>
      </c>
      <c r="L227" s="3">
        <v>0</v>
      </c>
      <c r="M227" s="3">
        <v>0</v>
      </c>
      <c r="N227" s="135"/>
    </row>
    <row r="228" spans="1:14" ht="63.75" hidden="1" customHeight="1" thickBot="1" x14ac:dyDescent="0.35">
      <c r="A228" s="133"/>
      <c r="B228" s="102"/>
      <c r="C228" s="131"/>
      <c r="D228" s="4" t="s">
        <v>3</v>
      </c>
      <c r="E228" s="27"/>
      <c r="F228" s="27"/>
      <c r="G228" s="27"/>
      <c r="H228" s="27"/>
      <c r="I228" s="27"/>
      <c r="J228" s="13">
        <v>0</v>
      </c>
      <c r="K228" s="21">
        <v>0</v>
      </c>
      <c r="L228" s="3">
        <v>0</v>
      </c>
      <c r="M228" s="3">
        <v>0</v>
      </c>
      <c r="N228" s="136"/>
    </row>
    <row r="229" spans="1:14" ht="57" hidden="1" customHeight="1" thickBot="1" x14ac:dyDescent="0.35">
      <c r="A229" s="133"/>
      <c r="B229" s="102"/>
      <c r="C229" s="131"/>
      <c r="D229" s="4" t="s">
        <v>4</v>
      </c>
      <c r="E229" s="27"/>
      <c r="F229" s="27"/>
      <c r="G229" s="27"/>
      <c r="H229" s="27"/>
      <c r="I229" s="27"/>
      <c r="J229" s="13">
        <v>0</v>
      </c>
      <c r="K229" s="21">
        <v>0</v>
      </c>
      <c r="L229" s="3">
        <v>0</v>
      </c>
      <c r="M229" s="3">
        <v>0</v>
      </c>
      <c r="N229" s="136"/>
    </row>
    <row r="230" spans="1:14" ht="56.25" hidden="1" customHeight="1" thickBot="1" x14ac:dyDescent="0.35">
      <c r="A230" s="133"/>
      <c r="B230" s="102"/>
      <c r="C230" s="131"/>
      <c r="D230" s="4" t="s">
        <v>5</v>
      </c>
      <c r="E230" s="27"/>
      <c r="F230" s="27"/>
      <c r="G230" s="27"/>
      <c r="H230" s="27"/>
      <c r="I230" s="27"/>
      <c r="J230" s="13">
        <v>0</v>
      </c>
      <c r="K230" s="21">
        <v>0</v>
      </c>
      <c r="L230" s="3">
        <v>0</v>
      </c>
      <c r="M230" s="3">
        <v>0</v>
      </c>
      <c r="N230" s="136"/>
    </row>
    <row r="231" spans="1:14" ht="41.25" hidden="1" customHeight="1" thickBot="1" x14ac:dyDescent="0.35">
      <c r="A231" s="134"/>
      <c r="B231" s="103"/>
      <c r="C231" s="132"/>
      <c r="D231" s="4" t="s">
        <v>6</v>
      </c>
      <c r="E231" s="27"/>
      <c r="F231" s="27"/>
      <c r="G231" s="27"/>
      <c r="H231" s="27"/>
      <c r="I231" s="27"/>
      <c r="J231" s="13">
        <f t="shared" ref="J231" si="172">J227+J228+J229+J230</f>
        <v>0</v>
      </c>
      <c r="K231" s="21">
        <f t="shared" ref="K231:M231" si="173">K227+K228+K229+K230</f>
        <v>0</v>
      </c>
      <c r="L231" s="3">
        <f t="shared" si="173"/>
        <v>0</v>
      </c>
      <c r="M231" s="3">
        <f t="shared" si="173"/>
        <v>0</v>
      </c>
      <c r="N231" s="137"/>
    </row>
    <row r="232" spans="1:14" ht="52.5" hidden="1" customHeight="1" thickBot="1" x14ac:dyDescent="0.35">
      <c r="A232" s="127" t="s">
        <v>127</v>
      </c>
      <c r="B232" s="101" t="s">
        <v>23</v>
      </c>
      <c r="C232" s="101" t="s">
        <v>119</v>
      </c>
      <c r="D232" s="4" t="s">
        <v>17</v>
      </c>
      <c r="E232" s="27"/>
      <c r="F232" s="27"/>
      <c r="G232" s="27"/>
      <c r="H232" s="27"/>
      <c r="I232" s="27"/>
      <c r="J232" s="13">
        <v>0</v>
      </c>
      <c r="K232" s="21">
        <v>0</v>
      </c>
      <c r="L232" s="3">
        <v>0</v>
      </c>
      <c r="M232" s="3">
        <v>0</v>
      </c>
      <c r="N232" s="135"/>
    </row>
    <row r="233" spans="1:14" ht="52.5" hidden="1" customHeight="1" thickBot="1" x14ac:dyDescent="0.35">
      <c r="A233" s="128"/>
      <c r="B233" s="125"/>
      <c r="C233" s="125"/>
      <c r="D233" s="4" t="s">
        <v>3</v>
      </c>
      <c r="E233" s="27"/>
      <c r="F233" s="27"/>
      <c r="G233" s="27"/>
      <c r="H233" s="27"/>
      <c r="I233" s="27"/>
      <c r="J233" s="13">
        <v>0</v>
      </c>
      <c r="K233" s="21">
        <v>0</v>
      </c>
      <c r="L233" s="3">
        <v>0</v>
      </c>
      <c r="M233" s="3">
        <v>0</v>
      </c>
      <c r="N233" s="136"/>
    </row>
    <row r="234" spans="1:14" ht="54" hidden="1" customHeight="1" thickBot="1" x14ac:dyDescent="0.35">
      <c r="A234" s="128"/>
      <c r="B234" s="125"/>
      <c r="C234" s="125"/>
      <c r="D234" s="4" t="s">
        <v>4</v>
      </c>
      <c r="E234" s="27"/>
      <c r="F234" s="27"/>
      <c r="G234" s="27"/>
      <c r="H234" s="27"/>
      <c r="I234" s="27"/>
      <c r="J234" s="13">
        <v>0</v>
      </c>
      <c r="K234" s="21">
        <v>0</v>
      </c>
      <c r="L234" s="3">
        <v>0</v>
      </c>
      <c r="M234" s="3">
        <v>0</v>
      </c>
      <c r="N234" s="136"/>
    </row>
    <row r="235" spans="1:14" ht="41.25" hidden="1" customHeight="1" thickBot="1" x14ac:dyDescent="0.35">
      <c r="A235" s="128"/>
      <c r="B235" s="125"/>
      <c r="C235" s="125"/>
      <c r="D235" s="4" t="s">
        <v>5</v>
      </c>
      <c r="E235" s="27"/>
      <c r="F235" s="27"/>
      <c r="G235" s="27"/>
      <c r="H235" s="27"/>
      <c r="I235" s="27"/>
      <c r="J235" s="13">
        <v>0</v>
      </c>
      <c r="K235" s="21">
        <v>0</v>
      </c>
      <c r="L235" s="3">
        <v>0</v>
      </c>
      <c r="M235" s="3">
        <v>0</v>
      </c>
      <c r="N235" s="136"/>
    </row>
    <row r="236" spans="1:14" ht="30" hidden="1" customHeight="1" thickBot="1" x14ac:dyDescent="0.35">
      <c r="A236" s="129"/>
      <c r="B236" s="126"/>
      <c r="C236" s="126"/>
      <c r="D236" s="4" t="s">
        <v>6</v>
      </c>
      <c r="E236" s="27"/>
      <c r="F236" s="27"/>
      <c r="G236" s="27"/>
      <c r="H236" s="27"/>
      <c r="I236" s="27"/>
      <c r="J236" s="13">
        <f t="shared" ref="J236" si="174">J232+J233+J234+J235</f>
        <v>0</v>
      </c>
      <c r="K236" s="21">
        <f t="shared" ref="K236:M236" si="175">K232+K233+K234+K235</f>
        <v>0</v>
      </c>
      <c r="L236" s="3">
        <f t="shared" si="175"/>
        <v>0</v>
      </c>
      <c r="M236" s="3">
        <f t="shared" si="175"/>
        <v>0</v>
      </c>
      <c r="N236" s="137"/>
    </row>
    <row r="237" spans="1:14" ht="50.25" hidden="1" customHeight="1" thickBot="1" x14ac:dyDescent="0.35">
      <c r="A237" s="127" t="s">
        <v>128</v>
      </c>
      <c r="B237" s="101" t="s">
        <v>92</v>
      </c>
      <c r="C237" s="101" t="s">
        <v>95</v>
      </c>
      <c r="D237" s="4" t="s">
        <v>17</v>
      </c>
      <c r="E237" s="27"/>
      <c r="F237" s="27"/>
      <c r="G237" s="27"/>
      <c r="H237" s="27"/>
      <c r="I237" s="27"/>
      <c r="J237" s="13">
        <v>0</v>
      </c>
      <c r="K237" s="21">
        <v>0</v>
      </c>
      <c r="L237" s="3">
        <v>0</v>
      </c>
      <c r="M237" s="3">
        <v>0</v>
      </c>
      <c r="N237" s="135"/>
    </row>
    <row r="238" spans="1:14" ht="49.5" hidden="1" customHeight="1" thickBot="1" x14ac:dyDescent="0.35">
      <c r="A238" s="128"/>
      <c r="B238" s="125"/>
      <c r="C238" s="125"/>
      <c r="D238" s="4" t="s">
        <v>3</v>
      </c>
      <c r="E238" s="27"/>
      <c r="F238" s="27"/>
      <c r="G238" s="27"/>
      <c r="H238" s="27"/>
      <c r="I238" s="27"/>
      <c r="J238" s="13">
        <v>0</v>
      </c>
      <c r="K238" s="21">
        <v>0</v>
      </c>
      <c r="L238" s="3">
        <v>0</v>
      </c>
      <c r="M238" s="3">
        <v>0</v>
      </c>
      <c r="N238" s="136"/>
    </row>
    <row r="239" spans="1:14" ht="46.5" hidden="1" customHeight="1" thickBot="1" x14ac:dyDescent="0.35">
      <c r="A239" s="128"/>
      <c r="B239" s="125"/>
      <c r="C239" s="125"/>
      <c r="D239" s="4" t="s">
        <v>4</v>
      </c>
      <c r="E239" s="27"/>
      <c r="F239" s="27"/>
      <c r="G239" s="27"/>
      <c r="H239" s="27"/>
      <c r="I239" s="27"/>
      <c r="J239" s="13">
        <v>0</v>
      </c>
      <c r="K239" s="21">
        <v>0</v>
      </c>
      <c r="L239" s="3">
        <v>0</v>
      </c>
      <c r="M239" s="3">
        <v>0</v>
      </c>
      <c r="N239" s="136"/>
    </row>
    <row r="240" spans="1:14" ht="39.75" hidden="1" customHeight="1" thickBot="1" x14ac:dyDescent="0.3">
      <c r="A240" s="128"/>
      <c r="B240" s="125"/>
      <c r="C240" s="125"/>
      <c r="D240" s="4" t="s">
        <v>5</v>
      </c>
      <c r="E240" s="27"/>
      <c r="F240" s="27"/>
      <c r="G240" s="27"/>
      <c r="H240" s="27"/>
      <c r="I240" s="27"/>
      <c r="J240" s="13">
        <v>0</v>
      </c>
      <c r="K240" s="21">
        <v>0</v>
      </c>
      <c r="L240" s="3">
        <v>0</v>
      </c>
      <c r="M240" s="3">
        <v>0</v>
      </c>
      <c r="N240" s="136"/>
    </row>
    <row r="241" spans="1:14" ht="30" hidden="1" customHeight="1" thickBot="1" x14ac:dyDescent="0.3">
      <c r="A241" s="129"/>
      <c r="B241" s="126"/>
      <c r="C241" s="126"/>
      <c r="D241" s="4" t="s">
        <v>6</v>
      </c>
      <c r="E241" s="27"/>
      <c r="F241" s="27"/>
      <c r="G241" s="27"/>
      <c r="H241" s="27"/>
      <c r="I241" s="27"/>
      <c r="J241" s="13">
        <f t="shared" ref="J241:L241" si="176">J237+J238+J239+J240</f>
        <v>0</v>
      </c>
      <c r="K241" s="21">
        <f t="shared" si="176"/>
        <v>0</v>
      </c>
      <c r="L241" s="3">
        <f t="shared" si="176"/>
        <v>0</v>
      </c>
      <c r="M241" s="3">
        <f t="shared" ref="M241" si="177">M237+M238+M239+M240</f>
        <v>0</v>
      </c>
      <c r="N241" s="137"/>
    </row>
    <row r="242" spans="1:14" ht="48" customHeight="1" thickBot="1" x14ac:dyDescent="0.3">
      <c r="A242" s="107">
        <v>9</v>
      </c>
      <c r="B242" s="86" t="s">
        <v>64</v>
      </c>
      <c r="C242" s="95" t="s">
        <v>2</v>
      </c>
      <c r="D242" s="12" t="s">
        <v>17</v>
      </c>
      <c r="E242" s="28" t="s">
        <v>141</v>
      </c>
      <c r="F242" s="28" t="s">
        <v>142</v>
      </c>
      <c r="G242" s="28" t="s">
        <v>143</v>
      </c>
      <c r="H242" s="28" t="s">
        <v>156</v>
      </c>
      <c r="I242" s="28" t="s">
        <v>171</v>
      </c>
      <c r="J242" s="14">
        <f>J247+J252</f>
        <v>100000</v>
      </c>
      <c r="K242" s="22">
        <f t="shared" ref="K242:L242" si="178">K247+K252</f>
        <v>0</v>
      </c>
      <c r="L242" s="20">
        <f t="shared" si="178"/>
        <v>0</v>
      </c>
      <c r="M242" s="20">
        <f>M247+M252</f>
        <v>0</v>
      </c>
      <c r="N242" s="83">
        <v>28</v>
      </c>
    </row>
    <row r="243" spans="1:14" ht="46.5" customHeight="1" thickBot="1" x14ac:dyDescent="0.3">
      <c r="A243" s="108"/>
      <c r="B243" s="87"/>
      <c r="C243" s="96"/>
      <c r="D243" s="12" t="s">
        <v>3</v>
      </c>
      <c r="E243" s="28"/>
      <c r="F243" s="28"/>
      <c r="G243" s="28"/>
      <c r="H243" s="28"/>
      <c r="I243" s="28"/>
      <c r="J243" s="14">
        <v>0</v>
      </c>
      <c r="K243" s="22">
        <v>0</v>
      </c>
      <c r="L243" s="20">
        <v>0</v>
      </c>
      <c r="M243" s="20">
        <v>0</v>
      </c>
      <c r="N243" s="84"/>
    </row>
    <row r="244" spans="1:14" ht="43.5" customHeight="1" thickBot="1" x14ac:dyDescent="0.3">
      <c r="A244" s="108"/>
      <c r="B244" s="87"/>
      <c r="C244" s="96"/>
      <c r="D244" s="12" t="s">
        <v>4</v>
      </c>
      <c r="E244" s="28"/>
      <c r="F244" s="28"/>
      <c r="G244" s="28"/>
      <c r="H244" s="28"/>
      <c r="I244" s="28"/>
      <c r="J244" s="14">
        <v>0</v>
      </c>
      <c r="K244" s="22">
        <v>0</v>
      </c>
      <c r="L244" s="20">
        <v>0</v>
      </c>
      <c r="M244" s="20">
        <v>0</v>
      </c>
      <c r="N244" s="84"/>
    </row>
    <row r="245" spans="1:14" ht="31.5" customHeight="1" thickBot="1" x14ac:dyDescent="0.3">
      <c r="A245" s="108"/>
      <c r="B245" s="87"/>
      <c r="C245" s="96"/>
      <c r="D245" s="12" t="s">
        <v>5</v>
      </c>
      <c r="E245" s="28"/>
      <c r="F245" s="28"/>
      <c r="G245" s="28"/>
      <c r="H245" s="28"/>
      <c r="I245" s="28"/>
      <c r="J245" s="14">
        <v>0</v>
      </c>
      <c r="K245" s="22">
        <v>0</v>
      </c>
      <c r="L245" s="20">
        <v>0</v>
      </c>
      <c r="M245" s="20">
        <v>0</v>
      </c>
      <c r="N245" s="84"/>
    </row>
    <row r="246" spans="1:14" ht="27" customHeight="1" thickBot="1" x14ac:dyDescent="0.3">
      <c r="A246" s="109"/>
      <c r="B246" s="88"/>
      <c r="C246" s="97"/>
      <c r="D246" s="12" t="s">
        <v>6</v>
      </c>
      <c r="E246" s="28"/>
      <c r="F246" s="28"/>
      <c r="G246" s="28"/>
      <c r="H246" s="28"/>
      <c r="I246" s="28"/>
      <c r="J246" s="14">
        <f t="shared" ref="J246" si="179">J242+J243+J244+J245</f>
        <v>100000</v>
      </c>
      <c r="K246" s="22">
        <f t="shared" ref="K246:M246" si="180">K242+K243+K244+K245</f>
        <v>0</v>
      </c>
      <c r="L246" s="20">
        <f t="shared" si="180"/>
        <v>0</v>
      </c>
      <c r="M246" s="20">
        <f t="shared" si="180"/>
        <v>0</v>
      </c>
      <c r="N246" s="85"/>
    </row>
    <row r="247" spans="1:14" ht="48" customHeight="1" thickBot="1" x14ac:dyDescent="0.3">
      <c r="A247" s="92" t="s">
        <v>53</v>
      </c>
      <c r="B247" s="86" t="s">
        <v>108</v>
      </c>
      <c r="C247" s="95" t="s">
        <v>2</v>
      </c>
      <c r="D247" s="12" t="s">
        <v>17</v>
      </c>
      <c r="E247" s="28" t="s">
        <v>141</v>
      </c>
      <c r="F247" s="28" t="s">
        <v>142</v>
      </c>
      <c r="G247" s="28" t="s">
        <v>143</v>
      </c>
      <c r="H247" s="28" t="s">
        <v>156</v>
      </c>
      <c r="I247" s="28" t="s">
        <v>171</v>
      </c>
      <c r="J247" s="14">
        <f>50000+50000</f>
        <v>100000</v>
      </c>
      <c r="K247" s="22">
        <v>0</v>
      </c>
      <c r="L247" s="20">
        <v>0</v>
      </c>
      <c r="M247" s="20">
        <v>0</v>
      </c>
      <c r="N247" s="83"/>
    </row>
    <row r="248" spans="1:14" ht="48.75" customHeight="1" thickBot="1" x14ac:dyDescent="0.3">
      <c r="A248" s="93"/>
      <c r="B248" s="87"/>
      <c r="C248" s="96"/>
      <c r="D248" s="12" t="s">
        <v>3</v>
      </c>
      <c r="E248" s="28"/>
      <c r="F248" s="28"/>
      <c r="G248" s="28"/>
      <c r="H248" s="28"/>
      <c r="I248" s="28"/>
      <c r="J248" s="14">
        <v>0</v>
      </c>
      <c r="K248" s="22">
        <v>0</v>
      </c>
      <c r="L248" s="20">
        <v>0</v>
      </c>
      <c r="M248" s="20">
        <v>0</v>
      </c>
      <c r="N248" s="84"/>
    </row>
    <row r="249" spans="1:14" ht="50.25" customHeight="1" thickBot="1" x14ac:dyDescent="0.3">
      <c r="A249" s="93"/>
      <c r="B249" s="87"/>
      <c r="C249" s="96"/>
      <c r="D249" s="12" t="s">
        <v>4</v>
      </c>
      <c r="E249" s="28"/>
      <c r="F249" s="28"/>
      <c r="G249" s="28"/>
      <c r="H249" s="28"/>
      <c r="I249" s="28"/>
      <c r="J249" s="14">
        <v>0</v>
      </c>
      <c r="K249" s="22">
        <v>0</v>
      </c>
      <c r="L249" s="20">
        <v>0</v>
      </c>
      <c r="M249" s="20">
        <v>0</v>
      </c>
      <c r="N249" s="84"/>
    </row>
    <row r="250" spans="1:14" ht="39.75" customHeight="1" thickBot="1" x14ac:dyDescent="0.3">
      <c r="A250" s="93"/>
      <c r="B250" s="87"/>
      <c r="C250" s="96"/>
      <c r="D250" s="12" t="s">
        <v>5</v>
      </c>
      <c r="E250" s="28"/>
      <c r="F250" s="28"/>
      <c r="G250" s="28"/>
      <c r="H250" s="28"/>
      <c r="I250" s="28"/>
      <c r="J250" s="14">
        <v>0</v>
      </c>
      <c r="K250" s="22">
        <v>0</v>
      </c>
      <c r="L250" s="20">
        <v>0</v>
      </c>
      <c r="M250" s="20">
        <v>0</v>
      </c>
      <c r="N250" s="84"/>
    </row>
    <row r="251" spans="1:14" ht="27.75" customHeight="1" thickBot="1" x14ac:dyDescent="0.3">
      <c r="A251" s="94"/>
      <c r="B251" s="88"/>
      <c r="C251" s="97"/>
      <c r="D251" s="12" t="s">
        <v>6</v>
      </c>
      <c r="E251" s="28"/>
      <c r="F251" s="28"/>
      <c r="G251" s="28"/>
      <c r="H251" s="28"/>
      <c r="I251" s="28"/>
      <c r="J251" s="14">
        <f t="shared" ref="J251" si="181">J247+J248+J249+J250</f>
        <v>100000</v>
      </c>
      <c r="K251" s="22">
        <f t="shared" ref="K251:M251" si="182">K247+K248+K249+K250</f>
        <v>0</v>
      </c>
      <c r="L251" s="20">
        <f t="shared" si="182"/>
        <v>0</v>
      </c>
      <c r="M251" s="20">
        <f t="shared" si="182"/>
        <v>0</v>
      </c>
      <c r="N251" s="85"/>
    </row>
    <row r="252" spans="1:14" ht="46.5" hidden="1" customHeight="1" thickBot="1" x14ac:dyDescent="0.3">
      <c r="A252" s="92" t="s">
        <v>69</v>
      </c>
      <c r="B252" s="86" t="s">
        <v>109</v>
      </c>
      <c r="C252" s="95" t="s">
        <v>2</v>
      </c>
      <c r="D252" s="12" t="s">
        <v>17</v>
      </c>
      <c r="E252" s="28"/>
      <c r="F252" s="28"/>
      <c r="G252" s="28"/>
      <c r="H252" s="28"/>
      <c r="I252" s="28"/>
      <c r="J252" s="14">
        <v>0</v>
      </c>
      <c r="K252" s="22">
        <v>0</v>
      </c>
      <c r="L252" s="20">
        <v>0</v>
      </c>
      <c r="M252" s="20">
        <v>0</v>
      </c>
      <c r="N252" s="83"/>
    </row>
    <row r="253" spans="1:14" ht="48.75" hidden="1" customHeight="1" thickBot="1" x14ac:dyDescent="0.3">
      <c r="A253" s="93"/>
      <c r="B253" s="87"/>
      <c r="C253" s="96"/>
      <c r="D253" s="12" t="s">
        <v>3</v>
      </c>
      <c r="E253" s="28"/>
      <c r="F253" s="28"/>
      <c r="G253" s="28"/>
      <c r="H253" s="28"/>
      <c r="I253" s="28"/>
      <c r="J253" s="14">
        <v>0</v>
      </c>
      <c r="K253" s="22">
        <v>0</v>
      </c>
      <c r="L253" s="20">
        <v>0</v>
      </c>
      <c r="M253" s="20">
        <v>0</v>
      </c>
      <c r="N253" s="84"/>
    </row>
    <row r="254" spans="1:14" ht="48.75" hidden="1" customHeight="1" thickBot="1" x14ac:dyDescent="0.3">
      <c r="A254" s="93"/>
      <c r="B254" s="87"/>
      <c r="C254" s="96"/>
      <c r="D254" s="12" t="s">
        <v>4</v>
      </c>
      <c r="E254" s="28"/>
      <c r="F254" s="28"/>
      <c r="G254" s="28"/>
      <c r="H254" s="28"/>
      <c r="I254" s="28"/>
      <c r="J254" s="14">
        <v>0</v>
      </c>
      <c r="K254" s="22">
        <v>0</v>
      </c>
      <c r="L254" s="20">
        <v>0</v>
      </c>
      <c r="M254" s="20">
        <v>0</v>
      </c>
      <c r="N254" s="84"/>
    </row>
    <row r="255" spans="1:14" ht="34.5" hidden="1" customHeight="1" thickBot="1" x14ac:dyDescent="0.3">
      <c r="A255" s="93"/>
      <c r="B255" s="87"/>
      <c r="C255" s="96"/>
      <c r="D255" s="12" t="s">
        <v>5</v>
      </c>
      <c r="E255" s="28"/>
      <c r="F255" s="28"/>
      <c r="G255" s="28"/>
      <c r="H255" s="28"/>
      <c r="I255" s="28"/>
      <c r="J255" s="14">
        <v>0</v>
      </c>
      <c r="K255" s="22">
        <v>0</v>
      </c>
      <c r="L255" s="20">
        <v>0</v>
      </c>
      <c r="M255" s="20">
        <v>0</v>
      </c>
      <c r="N255" s="84"/>
    </row>
    <row r="256" spans="1:14" ht="33" hidden="1" customHeight="1" thickBot="1" x14ac:dyDescent="0.3">
      <c r="A256" s="94"/>
      <c r="B256" s="88"/>
      <c r="C256" s="97"/>
      <c r="D256" s="12" t="s">
        <v>6</v>
      </c>
      <c r="E256" s="28"/>
      <c r="F256" s="28"/>
      <c r="G256" s="28"/>
      <c r="H256" s="28"/>
      <c r="I256" s="28"/>
      <c r="J256" s="14">
        <f t="shared" ref="J256" si="183">J252+J253+J254+J255</f>
        <v>0</v>
      </c>
      <c r="K256" s="22">
        <f t="shared" ref="K256:M256" si="184">K252+K253+K254+K255</f>
        <v>0</v>
      </c>
      <c r="L256" s="20">
        <f t="shared" si="184"/>
        <v>0</v>
      </c>
      <c r="M256" s="20">
        <f t="shared" si="184"/>
        <v>0</v>
      </c>
      <c r="N256" s="85"/>
    </row>
    <row r="257" spans="1:14" ht="47.25" customHeight="1" thickBot="1" x14ac:dyDescent="0.3">
      <c r="A257" s="107">
        <v>10</v>
      </c>
      <c r="B257" s="86" t="s">
        <v>70</v>
      </c>
      <c r="C257" s="95" t="s">
        <v>2</v>
      </c>
      <c r="D257" s="12" t="s">
        <v>17</v>
      </c>
      <c r="E257" s="28" t="s">
        <v>141</v>
      </c>
      <c r="F257" s="28" t="s">
        <v>142</v>
      </c>
      <c r="G257" s="28" t="s">
        <v>143</v>
      </c>
      <c r="H257" s="28" t="s">
        <v>158</v>
      </c>
      <c r="I257" s="28" t="s">
        <v>174</v>
      </c>
      <c r="J257" s="14">
        <f t="shared" ref="J257:L257" si="185">J262+J267</f>
        <v>55000</v>
      </c>
      <c r="K257" s="22">
        <f t="shared" si="185"/>
        <v>0</v>
      </c>
      <c r="L257" s="20">
        <f t="shared" si="185"/>
        <v>0</v>
      </c>
      <c r="M257" s="20">
        <f t="shared" ref="M257" si="186">M262+M267</f>
        <v>0</v>
      </c>
      <c r="N257" s="83">
        <v>29</v>
      </c>
    </row>
    <row r="258" spans="1:14" ht="46.5" customHeight="1" thickBot="1" x14ac:dyDescent="0.3">
      <c r="A258" s="108"/>
      <c r="B258" s="87"/>
      <c r="C258" s="96"/>
      <c r="D258" s="12" t="s">
        <v>3</v>
      </c>
      <c r="E258" s="28"/>
      <c r="F258" s="28"/>
      <c r="G258" s="28"/>
      <c r="H258" s="28"/>
      <c r="I258" s="28"/>
      <c r="J258" s="14">
        <f t="shared" ref="J258:J260" si="187">J263</f>
        <v>0</v>
      </c>
      <c r="K258" s="22">
        <f t="shared" ref="K258:M260" si="188">K263</f>
        <v>0</v>
      </c>
      <c r="L258" s="20">
        <f t="shared" si="188"/>
        <v>0</v>
      </c>
      <c r="M258" s="20">
        <f t="shared" si="188"/>
        <v>0</v>
      </c>
      <c r="N258" s="84"/>
    </row>
    <row r="259" spans="1:14" ht="42.75" customHeight="1" thickBot="1" x14ac:dyDescent="0.3">
      <c r="A259" s="108"/>
      <c r="B259" s="87"/>
      <c r="C259" s="96"/>
      <c r="D259" s="12" t="s">
        <v>4</v>
      </c>
      <c r="E259" s="28"/>
      <c r="F259" s="28"/>
      <c r="G259" s="28"/>
      <c r="H259" s="28"/>
      <c r="I259" s="28"/>
      <c r="J259" s="14">
        <f t="shared" si="187"/>
        <v>0</v>
      </c>
      <c r="K259" s="22">
        <f t="shared" ref="K259:L259" si="189">K264</f>
        <v>0</v>
      </c>
      <c r="L259" s="20">
        <f t="shared" si="189"/>
        <v>0</v>
      </c>
      <c r="M259" s="20">
        <f t="shared" si="188"/>
        <v>0</v>
      </c>
      <c r="N259" s="84"/>
    </row>
    <row r="260" spans="1:14" ht="35.25" customHeight="1" thickBot="1" x14ac:dyDescent="0.3">
      <c r="A260" s="108"/>
      <c r="B260" s="87"/>
      <c r="C260" s="96"/>
      <c r="D260" s="12" t="s">
        <v>5</v>
      </c>
      <c r="E260" s="28"/>
      <c r="F260" s="28"/>
      <c r="G260" s="28"/>
      <c r="H260" s="28"/>
      <c r="I260" s="28"/>
      <c r="J260" s="14">
        <f t="shared" si="187"/>
        <v>0</v>
      </c>
      <c r="K260" s="22">
        <f t="shared" ref="K260:L260" si="190">K265</f>
        <v>0</v>
      </c>
      <c r="L260" s="20">
        <f t="shared" si="190"/>
        <v>0</v>
      </c>
      <c r="M260" s="20">
        <f t="shared" si="188"/>
        <v>0</v>
      </c>
      <c r="N260" s="84"/>
    </row>
    <row r="261" spans="1:14" ht="26.25" customHeight="1" thickBot="1" x14ac:dyDescent="0.3">
      <c r="A261" s="109"/>
      <c r="B261" s="88"/>
      <c r="C261" s="97"/>
      <c r="D261" s="12" t="s">
        <v>6</v>
      </c>
      <c r="E261" s="28"/>
      <c r="F261" s="28"/>
      <c r="G261" s="28"/>
      <c r="H261" s="28"/>
      <c r="I261" s="28"/>
      <c r="J261" s="14">
        <f>J257+J258+J259+J260</f>
        <v>55000</v>
      </c>
      <c r="K261" s="22">
        <f t="shared" ref="K261:L261" si="191">K257+K258+K259+K260</f>
        <v>0</v>
      </c>
      <c r="L261" s="20">
        <f t="shared" si="191"/>
        <v>0</v>
      </c>
      <c r="M261" s="20">
        <f>M257+M258+M259+M260</f>
        <v>0</v>
      </c>
      <c r="N261" s="85"/>
    </row>
    <row r="262" spans="1:14" ht="45" customHeight="1" thickBot="1" x14ac:dyDescent="0.3">
      <c r="A262" s="92" t="s">
        <v>54</v>
      </c>
      <c r="B262" s="86" t="s">
        <v>114</v>
      </c>
      <c r="C262" s="95" t="s">
        <v>2</v>
      </c>
      <c r="D262" s="12" t="s">
        <v>17</v>
      </c>
      <c r="E262" s="28" t="s">
        <v>141</v>
      </c>
      <c r="F262" s="28" t="s">
        <v>142</v>
      </c>
      <c r="G262" s="28" t="s">
        <v>143</v>
      </c>
      <c r="H262" s="28" t="s">
        <v>158</v>
      </c>
      <c r="I262" s="28" t="s">
        <v>174</v>
      </c>
      <c r="J262" s="14">
        <v>55000</v>
      </c>
      <c r="K262" s="22">
        <v>0</v>
      </c>
      <c r="L262" s="20">
        <v>0</v>
      </c>
      <c r="M262" s="20">
        <v>0</v>
      </c>
      <c r="N262" s="83"/>
    </row>
    <row r="263" spans="1:14" ht="48.75" customHeight="1" thickBot="1" x14ac:dyDescent="0.3">
      <c r="A263" s="93"/>
      <c r="B263" s="87"/>
      <c r="C263" s="96"/>
      <c r="D263" s="12" t="s">
        <v>3</v>
      </c>
      <c r="E263" s="28"/>
      <c r="F263" s="28"/>
      <c r="G263" s="28"/>
      <c r="H263" s="28"/>
      <c r="I263" s="28"/>
      <c r="J263" s="14">
        <v>0</v>
      </c>
      <c r="K263" s="22">
        <v>0</v>
      </c>
      <c r="L263" s="20">
        <v>0</v>
      </c>
      <c r="M263" s="20">
        <v>0</v>
      </c>
      <c r="N263" s="84"/>
    </row>
    <row r="264" spans="1:14" ht="48.75" customHeight="1" thickBot="1" x14ac:dyDescent="0.3">
      <c r="A264" s="93"/>
      <c r="B264" s="87"/>
      <c r="C264" s="96"/>
      <c r="D264" s="12" t="s">
        <v>4</v>
      </c>
      <c r="E264" s="28"/>
      <c r="F264" s="28"/>
      <c r="G264" s="28"/>
      <c r="H264" s="28"/>
      <c r="I264" s="28"/>
      <c r="J264" s="14">
        <v>0</v>
      </c>
      <c r="K264" s="22">
        <v>0</v>
      </c>
      <c r="L264" s="20">
        <v>0</v>
      </c>
      <c r="M264" s="20">
        <v>0</v>
      </c>
      <c r="N264" s="84"/>
    </row>
    <row r="265" spans="1:14" ht="35.25" customHeight="1" thickBot="1" x14ac:dyDescent="0.3">
      <c r="A265" s="93"/>
      <c r="B265" s="87"/>
      <c r="C265" s="96"/>
      <c r="D265" s="12" t="s">
        <v>5</v>
      </c>
      <c r="E265" s="28"/>
      <c r="F265" s="28"/>
      <c r="G265" s="28"/>
      <c r="H265" s="28"/>
      <c r="I265" s="28"/>
      <c r="J265" s="14">
        <v>0</v>
      </c>
      <c r="K265" s="22">
        <v>0</v>
      </c>
      <c r="L265" s="20">
        <v>0</v>
      </c>
      <c r="M265" s="20">
        <v>0</v>
      </c>
      <c r="N265" s="84"/>
    </row>
    <row r="266" spans="1:14" ht="27" customHeight="1" thickBot="1" x14ac:dyDescent="0.3">
      <c r="A266" s="94"/>
      <c r="B266" s="88"/>
      <c r="C266" s="97"/>
      <c r="D266" s="12" t="s">
        <v>6</v>
      </c>
      <c r="E266" s="28"/>
      <c r="F266" s="28"/>
      <c r="G266" s="28"/>
      <c r="H266" s="28"/>
      <c r="I266" s="28"/>
      <c r="J266" s="14">
        <f>J262+J263+J264+J265</f>
        <v>55000</v>
      </c>
      <c r="K266" s="22">
        <f t="shared" ref="K266:L266" si="192">K262+K263+K264+K265</f>
        <v>0</v>
      </c>
      <c r="L266" s="20">
        <f t="shared" si="192"/>
        <v>0</v>
      </c>
      <c r="M266" s="20">
        <f>M262+M263+M264+M265</f>
        <v>0</v>
      </c>
      <c r="N266" s="85"/>
    </row>
    <row r="267" spans="1:14" ht="51.75" hidden="1" customHeight="1" thickBot="1" x14ac:dyDescent="0.3">
      <c r="A267" s="92" t="s">
        <v>90</v>
      </c>
      <c r="B267" s="86" t="s">
        <v>115</v>
      </c>
      <c r="C267" s="95" t="s">
        <v>2</v>
      </c>
      <c r="D267" s="12" t="s">
        <v>17</v>
      </c>
      <c r="E267" s="28"/>
      <c r="F267" s="28"/>
      <c r="G267" s="28"/>
      <c r="H267" s="28"/>
      <c r="I267" s="28"/>
      <c r="J267" s="14">
        <v>0</v>
      </c>
      <c r="K267" s="22">
        <v>0</v>
      </c>
      <c r="L267" s="20">
        <v>0</v>
      </c>
      <c r="M267" s="20">
        <v>0</v>
      </c>
      <c r="N267" s="83"/>
    </row>
    <row r="268" spans="1:14" ht="54" hidden="1" customHeight="1" thickBot="1" x14ac:dyDescent="0.3">
      <c r="A268" s="93"/>
      <c r="B268" s="87"/>
      <c r="C268" s="96"/>
      <c r="D268" s="12" t="s">
        <v>3</v>
      </c>
      <c r="E268" s="28"/>
      <c r="F268" s="28"/>
      <c r="G268" s="28"/>
      <c r="H268" s="28"/>
      <c r="I268" s="28"/>
      <c r="J268" s="14">
        <v>0</v>
      </c>
      <c r="K268" s="22">
        <v>0</v>
      </c>
      <c r="L268" s="20">
        <v>0</v>
      </c>
      <c r="M268" s="20">
        <v>0</v>
      </c>
      <c r="N268" s="84"/>
    </row>
    <row r="269" spans="1:14" ht="50.25" hidden="1" customHeight="1" thickBot="1" x14ac:dyDescent="0.3">
      <c r="A269" s="93"/>
      <c r="B269" s="87"/>
      <c r="C269" s="96"/>
      <c r="D269" s="12" t="s">
        <v>4</v>
      </c>
      <c r="E269" s="28"/>
      <c r="F269" s="28"/>
      <c r="G269" s="28"/>
      <c r="H269" s="28"/>
      <c r="I269" s="28"/>
      <c r="J269" s="14">
        <v>0</v>
      </c>
      <c r="K269" s="22">
        <v>0</v>
      </c>
      <c r="L269" s="20">
        <v>0</v>
      </c>
      <c r="M269" s="20">
        <v>0</v>
      </c>
      <c r="N269" s="84"/>
    </row>
    <row r="270" spans="1:14" ht="42.75" hidden="1" customHeight="1" thickBot="1" x14ac:dyDescent="0.3">
      <c r="A270" s="93"/>
      <c r="B270" s="87"/>
      <c r="C270" s="96"/>
      <c r="D270" s="12" t="s">
        <v>5</v>
      </c>
      <c r="E270" s="28"/>
      <c r="F270" s="28"/>
      <c r="G270" s="28"/>
      <c r="H270" s="28"/>
      <c r="I270" s="28"/>
      <c r="J270" s="14">
        <v>0</v>
      </c>
      <c r="K270" s="22">
        <v>0</v>
      </c>
      <c r="L270" s="20">
        <v>0</v>
      </c>
      <c r="M270" s="20">
        <v>0</v>
      </c>
      <c r="N270" s="84"/>
    </row>
    <row r="271" spans="1:14" ht="27" hidden="1" customHeight="1" thickBot="1" x14ac:dyDescent="0.3">
      <c r="A271" s="94"/>
      <c r="B271" s="88"/>
      <c r="C271" s="97"/>
      <c r="D271" s="12" t="s">
        <v>6</v>
      </c>
      <c r="E271" s="28"/>
      <c r="F271" s="28"/>
      <c r="G271" s="28"/>
      <c r="H271" s="28"/>
      <c r="I271" s="28"/>
      <c r="J271" s="35">
        <f>J267+J268+J269+J270</f>
        <v>0</v>
      </c>
      <c r="K271" s="36">
        <f t="shared" ref="K271:L271" si="193">K267+K268+K269+K270</f>
        <v>0</v>
      </c>
      <c r="L271" s="37">
        <f t="shared" si="193"/>
        <v>0</v>
      </c>
      <c r="M271" s="37">
        <f>M267+M268+M269+M270</f>
        <v>0</v>
      </c>
      <c r="N271" s="85"/>
    </row>
    <row r="272" spans="1:14" ht="47.25" customHeight="1" thickBot="1" x14ac:dyDescent="0.3">
      <c r="A272" s="107">
        <v>11</v>
      </c>
      <c r="B272" s="86" t="s">
        <v>72</v>
      </c>
      <c r="C272" s="95" t="s">
        <v>2</v>
      </c>
      <c r="D272" s="12" t="s">
        <v>17</v>
      </c>
      <c r="E272" s="28" t="s">
        <v>141</v>
      </c>
      <c r="F272" s="28" t="s">
        <v>142</v>
      </c>
      <c r="G272" s="28" t="s">
        <v>143</v>
      </c>
      <c r="H272" s="28" t="s">
        <v>166</v>
      </c>
      <c r="I272" s="34" t="s">
        <v>175</v>
      </c>
      <c r="J272" s="20">
        <f>J282+J277</f>
        <v>3018206</v>
      </c>
      <c r="K272" s="20">
        <f t="shared" ref="K272:L272" si="194">K282+K277</f>
        <v>3076903</v>
      </c>
      <c r="L272" s="20">
        <f t="shared" si="194"/>
        <v>3065403</v>
      </c>
      <c r="M272" s="20">
        <f>M282+M277</f>
        <v>3065403</v>
      </c>
      <c r="N272" s="162">
        <v>30.31</v>
      </c>
    </row>
    <row r="273" spans="1:14" ht="46.5" customHeight="1" thickBot="1" x14ac:dyDescent="0.3">
      <c r="A273" s="108"/>
      <c r="B273" s="87"/>
      <c r="C273" s="96"/>
      <c r="D273" s="12" t="s">
        <v>3</v>
      </c>
      <c r="E273" s="28"/>
      <c r="F273" s="28"/>
      <c r="G273" s="28"/>
      <c r="H273" s="28"/>
      <c r="I273" s="28"/>
      <c r="J273" s="14">
        <f>J283+J278</f>
        <v>0</v>
      </c>
      <c r="K273" s="38">
        <f t="shared" ref="K273:L273" si="195">K283+K278</f>
        <v>0</v>
      </c>
      <c r="L273" s="39">
        <f t="shared" si="195"/>
        <v>0</v>
      </c>
      <c r="M273" s="39">
        <f>M283+M278</f>
        <v>0</v>
      </c>
      <c r="N273" s="84"/>
    </row>
    <row r="274" spans="1:14" ht="47.25" customHeight="1" thickBot="1" x14ac:dyDescent="0.3">
      <c r="A274" s="108"/>
      <c r="B274" s="87"/>
      <c r="C274" s="96"/>
      <c r="D274" s="12" t="s">
        <v>4</v>
      </c>
      <c r="E274" s="28"/>
      <c r="F274" s="28"/>
      <c r="G274" s="28"/>
      <c r="H274" s="28"/>
      <c r="I274" s="28"/>
      <c r="J274" s="14">
        <f>J284+J279</f>
        <v>0</v>
      </c>
      <c r="K274" s="22">
        <f t="shared" ref="K274:L274" si="196">K284+K279</f>
        <v>0</v>
      </c>
      <c r="L274" s="20">
        <f t="shared" si="196"/>
        <v>0</v>
      </c>
      <c r="M274" s="20">
        <f>M284+M279</f>
        <v>0</v>
      </c>
      <c r="N274" s="84"/>
    </row>
    <row r="275" spans="1:14" ht="33.75" customHeight="1" thickBot="1" x14ac:dyDescent="0.3">
      <c r="A275" s="108"/>
      <c r="B275" s="87"/>
      <c r="C275" s="96"/>
      <c r="D275" s="12" t="s">
        <v>5</v>
      </c>
      <c r="E275" s="28"/>
      <c r="F275" s="28"/>
      <c r="G275" s="28"/>
      <c r="H275" s="28"/>
      <c r="I275" s="28"/>
      <c r="J275" s="14">
        <f>J285+J280</f>
        <v>110000</v>
      </c>
      <c r="K275" s="22">
        <f t="shared" ref="K275:L275" si="197">K285+K280</f>
        <v>110000</v>
      </c>
      <c r="L275" s="20">
        <f t="shared" si="197"/>
        <v>110000</v>
      </c>
      <c r="M275" s="20">
        <f>M285+M280</f>
        <v>110000</v>
      </c>
      <c r="N275" s="84"/>
    </row>
    <row r="276" spans="1:14" ht="27" customHeight="1" thickBot="1" x14ac:dyDescent="0.3">
      <c r="A276" s="109"/>
      <c r="B276" s="88"/>
      <c r="C276" s="97"/>
      <c r="D276" s="12" t="s">
        <v>6</v>
      </c>
      <c r="E276" s="28"/>
      <c r="F276" s="28"/>
      <c r="G276" s="28"/>
      <c r="H276" s="28"/>
      <c r="I276" s="28"/>
      <c r="J276" s="14">
        <f>J272+J273+J274+J275</f>
        <v>3128206</v>
      </c>
      <c r="K276" s="22">
        <f t="shared" ref="K276:L276" si="198">K272+K273+K274+K275</f>
        <v>3186903</v>
      </c>
      <c r="L276" s="20">
        <f t="shared" si="198"/>
        <v>3175403</v>
      </c>
      <c r="M276" s="20">
        <f>M272+M273+M274+M275</f>
        <v>3175403</v>
      </c>
      <c r="N276" s="85"/>
    </row>
    <row r="277" spans="1:14" ht="54.75" hidden="1" customHeight="1" thickBot="1" x14ac:dyDescent="0.3">
      <c r="A277" s="92" t="s">
        <v>71</v>
      </c>
      <c r="B277" s="86" t="s">
        <v>91</v>
      </c>
      <c r="C277" s="95" t="s">
        <v>2</v>
      </c>
      <c r="D277" s="12" t="s">
        <v>17</v>
      </c>
      <c r="E277" s="28"/>
      <c r="F277" s="28"/>
      <c r="G277" s="28"/>
      <c r="H277" s="28"/>
      <c r="I277" s="28"/>
      <c r="J277" s="14">
        <v>0</v>
      </c>
      <c r="K277" s="22">
        <v>0</v>
      </c>
      <c r="L277" s="20">
        <v>0</v>
      </c>
      <c r="M277" s="20">
        <v>0</v>
      </c>
      <c r="N277" s="83"/>
    </row>
    <row r="278" spans="1:14" ht="48" hidden="1" customHeight="1" thickBot="1" x14ac:dyDescent="0.3">
      <c r="A278" s="93"/>
      <c r="B278" s="87"/>
      <c r="C278" s="96"/>
      <c r="D278" s="12" t="s">
        <v>3</v>
      </c>
      <c r="E278" s="28"/>
      <c r="F278" s="28"/>
      <c r="G278" s="28"/>
      <c r="H278" s="28"/>
      <c r="I278" s="28"/>
      <c r="J278" s="14">
        <v>0</v>
      </c>
      <c r="K278" s="22">
        <v>0</v>
      </c>
      <c r="L278" s="20">
        <v>0</v>
      </c>
      <c r="M278" s="20">
        <v>0</v>
      </c>
      <c r="N278" s="84"/>
    </row>
    <row r="279" spans="1:14" ht="48" hidden="1" customHeight="1" thickBot="1" x14ac:dyDescent="0.3">
      <c r="A279" s="93"/>
      <c r="B279" s="87"/>
      <c r="C279" s="96"/>
      <c r="D279" s="12" t="s">
        <v>4</v>
      </c>
      <c r="E279" s="28"/>
      <c r="F279" s="28"/>
      <c r="G279" s="28"/>
      <c r="H279" s="28"/>
      <c r="I279" s="28"/>
      <c r="J279" s="14">
        <v>0</v>
      </c>
      <c r="K279" s="22">
        <v>0</v>
      </c>
      <c r="L279" s="20">
        <v>0</v>
      </c>
      <c r="M279" s="20">
        <v>0</v>
      </c>
      <c r="N279" s="84"/>
    </row>
    <row r="280" spans="1:14" ht="45" hidden="1" customHeight="1" thickBot="1" x14ac:dyDescent="0.3">
      <c r="A280" s="93"/>
      <c r="B280" s="87"/>
      <c r="C280" s="96"/>
      <c r="D280" s="12" t="s">
        <v>5</v>
      </c>
      <c r="E280" s="28"/>
      <c r="F280" s="28"/>
      <c r="G280" s="28"/>
      <c r="H280" s="28"/>
      <c r="I280" s="28"/>
      <c r="J280" s="14">
        <v>0</v>
      </c>
      <c r="K280" s="22">
        <v>0</v>
      </c>
      <c r="L280" s="20">
        <v>0</v>
      </c>
      <c r="M280" s="20">
        <v>0</v>
      </c>
      <c r="N280" s="84"/>
    </row>
    <row r="281" spans="1:14" ht="40.15" hidden="1" customHeight="1" thickBot="1" x14ac:dyDescent="0.3">
      <c r="A281" s="94"/>
      <c r="B281" s="88"/>
      <c r="C281" s="97"/>
      <c r="D281" s="12" t="s">
        <v>6</v>
      </c>
      <c r="E281" s="28"/>
      <c r="F281" s="28"/>
      <c r="G281" s="28"/>
      <c r="H281" s="28"/>
      <c r="I281" s="28"/>
      <c r="J281" s="14">
        <f>J277+J278+J279+J280</f>
        <v>0</v>
      </c>
      <c r="K281" s="22">
        <f t="shared" ref="K281:L281" si="199">K277+K278+K279+K280</f>
        <v>0</v>
      </c>
      <c r="L281" s="20">
        <f t="shared" si="199"/>
        <v>0</v>
      </c>
      <c r="M281" s="20">
        <f>M277+M278+M279+M280</f>
        <v>0</v>
      </c>
      <c r="N281" s="85"/>
    </row>
    <row r="282" spans="1:14" ht="48.75" customHeight="1" thickBot="1" x14ac:dyDescent="0.3">
      <c r="A282" s="92" t="s">
        <v>56</v>
      </c>
      <c r="B282" s="86" t="s">
        <v>116</v>
      </c>
      <c r="C282" s="95" t="s">
        <v>2</v>
      </c>
      <c r="D282" s="12" t="s">
        <v>17</v>
      </c>
      <c r="E282" s="28" t="s">
        <v>141</v>
      </c>
      <c r="F282" s="28" t="s">
        <v>142</v>
      </c>
      <c r="G282" s="28" t="s">
        <v>143</v>
      </c>
      <c r="H282" s="28" t="s">
        <v>166</v>
      </c>
      <c r="I282" s="28" t="s">
        <v>175</v>
      </c>
      <c r="J282" s="14">
        <v>3018206</v>
      </c>
      <c r="K282" s="22">
        <v>3076903</v>
      </c>
      <c r="L282" s="20">
        <v>3065403</v>
      </c>
      <c r="M282" s="20">
        <v>3065403</v>
      </c>
      <c r="N282" s="83"/>
    </row>
    <row r="283" spans="1:14" ht="51" customHeight="1" thickBot="1" x14ac:dyDescent="0.3">
      <c r="A283" s="93"/>
      <c r="B283" s="87"/>
      <c r="C283" s="96"/>
      <c r="D283" s="12" t="s">
        <v>3</v>
      </c>
      <c r="E283" s="28"/>
      <c r="F283" s="28"/>
      <c r="G283" s="28"/>
      <c r="H283" s="28"/>
      <c r="I283" s="28"/>
      <c r="J283" s="14">
        <v>0</v>
      </c>
      <c r="K283" s="22">
        <v>0</v>
      </c>
      <c r="L283" s="20">
        <v>0</v>
      </c>
      <c r="M283" s="20">
        <v>0</v>
      </c>
      <c r="N283" s="84"/>
    </row>
    <row r="284" spans="1:14" ht="49.5" customHeight="1" thickBot="1" x14ac:dyDescent="0.3">
      <c r="A284" s="93"/>
      <c r="B284" s="87"/>
      <c r="C284" s="96"/>
      <c r="D284" s="12" t="s">
        <v>4</v>
      </c>
      <c r="E284" s="28"/>
      <c r="F284" s="28"/>
      <c r="G284" s="28"/>
      <c r="H284" s="28"/>
      <c r="I284" s="28"/>
      <c r="J284" s="14">
        <v>0</v>
      </c>
      <c r="K284" s="22">
        <v>0</v>
      </c>
      <c r="L284" s="20">
        <v>0</v>
      </c>
      <c r="M284" s="20">
        <v>0</v>
      </c>
      <c r="N284" s="84"/>
    </row>
    <row r="285" spans="1:14" ht="33.75" customHeight="1" thickBot="1" x14ac:dyDescent="0.3">
      <c r="A285" s="93"/>
      <c r="B285" s="87"/>
      <c r="C285" s="96"/>
      <c r="D285" s="12" t="s">
        <v>5</v>
      </c>
      <c r="E285" s="28"/>
      <c r="F285" s="28"/>
      <c r="G285" s="28"/>
      <c r="H285" s="28"/>
      <c r="I285" s="28"/>
      <c r="J285" s="14">
        <f>88000+22000</f>
        <v>110000</v>
      </c>
      <c r="K285" s="70">
        <v>110000</v>
      </c>
      <c r="L285" s="71">
        <v>110000</v>
      </c>
      <c r="M285" s="71">
        <f>88000+22000</f>
        <v>110000</v>
      </c>
      <c r="N285" s="84"/>
    </row>
    <row r="286" spans="1:14" ht="29.25" customHeight="1" thickBot="1" x14ac:dyDescent="0.3">
      <c r="A286" s="94"/>
      <c r="B286" s="88"/>
      <c r="C286" s="97"/>
      <c r="D286" s="12" t="s">
        <v>6</v>
      </c>
      <c r="E286" s="28"/>
      <c r="F286" s="28"/>
      <c r="G286" s="28"/>
      <c r="H286" s="28"/>
      <c r="I286" s="28"/>
      <c r="J286" s="14">
        <f>J282+J283+J284+J285</f>
        <v>3128206</v>
      </c>
      <c r="K286" s="22">
        <f t="shared" ref="K286:L286" si="200">K282+K283+K284+K285</f>
        <v>3186903</v>
      </c>
      <c r="L286" s="20">
        <f t="shared" si="200"/>
        <v>3175403</v>
      </c>
      <c r="M286" s="20">
        <f>M282+M283+M284+M285</f>
        <v>3175403</v>
      </c>
      <c r="N286" s="85"/>
    </row>
    <row r="287" spans="1:14" ht="44.25" customHeight="1" thickBot="1" x14ac:dyDescent="0.3">
      <c r="A287" s="107">
        <v>12</v>
      </c>
      <c r="B287" s="86" t="s">
        <v>266</v>
      </c>
      <c r="C287" s="86"/>
      <c r="D287" s="80" t="s">
        <v>17</v>
      </c>
      <c r="E287" s="28"/>
      <c r="F287" s="28"/>
      <c r="G287" s="28"/>
      <c r="H287" s="28"/>
      <c r="I287" s="28"/>
      <c r="J287" s="14">
        <f>J292</f>
        <v>0</v>
      </c>
      <c r="K287" s="22">
        <f t="shared" ref="K287:L287" si="201">K292</f>
        <v>0</v>
      </c>
      <c r="L287" s="20">
        <f t="shared" si="201"/>
        <v>0</v>
      </c>
      <c r="M287" s="20">
        <f>M292</f>
        <v>0</v>
      </c>
      <c r="N287" s="83">
        <v>32</v>
      </c>
    </row>
    <row r="288" spans="1:14" ht="46.5" customHeight="1" thickBot="1" x14ac:dyDescent="0.3">
      <c r="A288" s="108"/>
      <c r="B288" s="87"/>
      <c r="C288" s="87"/>
      <c r="D288" s="12" t="s">
        <v>3</v>
      </c>
      <c r="E288" s="28" t="s">
        <v>141</v>
      </c>
      <c r="F288" s="28" t="s">
        <v>142</v>
      </c>
      <c r="G288" s="28" t="s">
        <v>143</v>
      </c>
      <c r="H288" s="28" t="s">
        <v>169</v>
      </c>
      <c r="I288" s="28" t="s">
        <v>268</v>
      </c>
      <c r="J288" s="14">
        <v>0</v>
      </c>
      <c r="K288" s="22">
        <f>K293</f>
        <v>263578</v>
      </c>
      <c r="L288" s="20">
        <v>0</v>
      </c>
      <c r="M288" s="20">
        <v>0</v>
      </c>
      <c r="N288" s="84"/>
    </row>
    <row r="289" spans="1:14" ht="52.5" customHeight="1" thickBot="1" x14ac:dyDescent="0.3">
      <c r="A289" s="108"/>
      <c r="B289" s="87"/>
      <c r="C289" s="87"/>
      <c r="D289" s="12" t="s">
        <v>4</v>
      </c>
      <c r="E289" s="28"/>
      <c r="F289" s="28"/>
      <c r="G289" s="28"/>
      <c r="H289" s="28"/>
      <c r="I289" s="28"/>
      <c r="J289" s="14">
        <f>J299</f>
        <v>0</v>
      </c>
      <c r="K289" s="22">
        <f t="shared" ref="K289:L289" si="202">K299</f>
        <v>0</v>
      </c>
      <c r="L289" s="20">
        <f t="shared" si="202"/>
        <v>0</v>
      </c>
      <c r="M289" s="20">
        <f>M299</f>
        <v>0</v>
      </c>
      <c r="N289" s="84"/>
    </row>
    <row r="290" spans="1:14" ht="38.25" customHeight="1" thickBot="1" x14ac:dyDescent="0.3">
      <c r="A290" s="108"/>
      <c r="B290" s="87"/>
      <c r="C290" s="87"/>
      <c r="D290" s="12" t="s">
        <v>5</v>
      </c>
      <c r="E290" s="28"/>
      <c r="F290" s="28"/>
      <c r="G290" s="28"/>
      <c r="H290" s="28"/>
      <c r="I290" s="28"/>
      <c r="J290" s="14">
        <f t="shared" ref="J290" si="203">J300</f>
        <v>0</v>
      </c>
      <c r="K290" s="22">
        <f t="shared" ref="K290:M290" si="204">K300</f>
        <v>0</v>
      </c>
      <c r="L290" s="20">
        <f t="shared" si="204"/>
        <v>0</v>
      </c>
      <c r="M290" s="20">
        <f t="shared" si="204"/>
        <v>0</v>
      </c>
      <c r="N290" s="84"/>
    </row>
    <row r="291" spans="1:14" ht="23.25" customHeight="1" thickBot="1" x14ac:dyDescent="0.3">
      <c r="A291" s="109"/>
      <c r="B291" s="88"/>
      <c r="C291" s="88"/>
      <c r="D291" s="12" t="s">
        <v>6</v>
      </c>
      <c r="E291" s="28"/>
      <c r="F291" s="28"/>
      <c r="G291" s="28"/>
      <c r="H291" s="28"/>
      <c r="I291" s="28"/>
      <c r="J291" s="14">
        <f>J287+J288+J289+J290</f>
        <v>0</v>
      </c>
      <c r="K291" s="22">
        <f>K288</f>
        <v>263578</v>
      </c>
      <c r="L291" s="20">
        <f>L287+L288+L289+L290</f>
        <v>0</v>
      </c>
      <c r="M291" s="20">
        <f>M287+M288+M289+M290</f>
        <v>0</v>
      </c>
      <c r="N291" s="85"/>
    </row>
    <row r="292" spans="1:14" ht="57" customHeight="1" thickBot="1" x14ac:dyDescent="0.3">
      <c r="A292" s="92" t="s">
        <v>57</v>
      </c>
      <c r="B292" s="86" t="s">
        <v>267</v>
      </c>
      <c r="C292" s="86"/>
      <c r="D292" s="12" t="s">
        <v>17</v>
      </c>
      <c r="E292" s="28"/>
      <c r="F292" s="28"/>
      <c r="G292" s="28"/>
      <c r="H292" s="28"/>
      <c r="I292" s="28"/>
      <c r="J292" s="14">
        <f>800000-800000</f>
        <v>0</v>
      </c>
      <c r="K292" s="22">
        <v>0</v>
      </c>
      <c r="L292" s="20">
        <v>0</v>
      </c>
      <c r="M292" s="20">
        <f>800000-800000</f>
        <v>0</v>
      </c>
      <c r="N292" s="83"/>
    </row>
    <row r="293" spans="1:14" ht="55.5" customHeight="1" thickBot="1" x14ac:dyDescent="0.3">
      <c r="A293" s="93"/>
      <c r="B293" s="87"/>
      <c r="C293" s="87"/>
      <c r="D293" s="12" t="s">
        <v>3</v>
      </c>
      <c r="E293" s="28" t="s">
        <v>141</v>
      </c>
      <c r="F293" s="28" t="s">
        <v>142</v>
      </c>
      <c r="G293" s="28" t="s">
        <v>143</v>
      </c>
      <c r="H293" s="28" t="s">
        <v>169</v>
      </c>
      <c r="I293" s="28" t="s">
        <v>268</v>
      </c>
      <c r="J293" s="14">
        <v>0</v>
      </c>
      <c r="K293" s="22">
        <v>263578</v>
      </c>
      <c r="L293" s="20">
        <v>0</v>
      </c>
      <c r="M293" s="20">
        <v>0</v>
      </c>
      <c r="N293" s="84"/>
    </row>
    <row r="294" spans="1:14" ht="55.5" customHeight="1" thickBot="1" x14ac:dyDescent="0.3">
      <c r="A294" s="93"/>
      <c r="B294" s="87"/>
      <c r="C294" s="87"/>
      <c r="D294" s="12" t="s">
        <v>4</v>
      </c>
      <c r="E294" s="28"/>
      <c r="F294" s="28"/>
      <c r="G294" s="28"/>
      <c r="H294" s="28"/>
      <c r="I294" s="28"/>
      <c r="J294" s="14">
        <v>0</v>
      </c>
      <c r="K294" s="22">
        <v>0</v>
      </c>
      <c r="L294" s="20">
        <v>0</v>
      </c>
      <c r="M294" s="20">
        <v>0</v>
      </c>
      <c r="N294" s="84"/>
    </row>
    <row r="295" spans="1:14" ht="36" customHeight="1" thickBot="1" x14ac:dyDescent="0.3">
      <c r="A295" s="93"/>
      <c r="B295" s="87"/>
      <c r="C295" s="87"/>
      <c r="D295" s="12" t="s">
        <v>5</v>
      </c>
      <c r="E295" s="28"/>
      <c r="F295" s="28"/>
      <c r="G295" s="28"/>
      <c r="H295" s="28"/>
      <c r="I295" s="28"/>
      <c r="J295" s="14">
        <v>0</v>
      </c>
      <c r="K295" s="22">
        <v>0</v>
      </c>
      <c r="L295" s="20">
        <v>0</v>
      </c>
      <c r="M295" s="20">
        <v>0</v>
      </c>
      <c r="N295" s="84"/>
    </row>
    <row r="296" spans="1:14" ht="23.25" customHeight="1" thickBot="1" x14ac:dyDescent="0.3">
      <c r="A296" s="94"/>
      <c r="B296" s="88"/>
      <c r="C296" s="88"/>
      <c r="D296" s="12" t="s">
        <v>6</v>
      </c>
      <c r="E296" s="28"/>
      <c r="F296" s="28"/>
      <c r="G296" s="28"/>
      <c r="H296" s="28"/>
      <c r="I296" s="28"/>
      <c r="J296" s="14">
        <f t="shared" ref="J296:L296" si="205">J292+J293+J294+J295</f>
        <v>0</v>
      </c>
      <c r="K296" s="22">
        <f t="shared" si="205"/>
        <v>263578</v>
      </c>
      <c r="L296" s="20">
        <f t="shared" si="205"/>
        <v>0</v>
      </c>
      <c r="M296" s="20">
        <f t="shared" ref="M296" si="206">M292+M293+M294+M295</f>
        <v>0</v>
      </c>
      <c r="N296" s="85"/>
    </row>
    <row r="297" spans="1:14" ht="50.25" hidden="1" customHeight="1" thickBot="1" x14ac:dyDescent="0.3">
      <c r="A297" s="92" t="s">
        <v>211</v>
      </c>
      <c r="B297" s="86" t="s">
        <v>31</v>
      </c>
      <c r="C297" s="86"/>
      <c r="D297" s="12" t="s">
        <v>17</v>
      </c>
      <c r="E297" s="28" t="s">
        <v>141</v>
      </c>
      <c r="F297" s="28" t="s">
        <v>142</v>
      </c>
      <c r="G297" s="28" t="s">
        <v>143</v>
      </c>
      <c r="H297" s="28" t="s">
        <v>169</v>
      </c>
      <c r="I297" s="28" t="s">
        <v>176</v>
      </c>
      <c r="J297" s="14">
        <v>0</v>
      </c>
      <c r="K297" s="22">
        <v>0</v>
      </c>
      <c r="L297" s="20">
        <v>0</v>
      </c>
      <c r="M297" s="20">
        <v>0</v>
      </c>
      <c r="N297" s="83"/>
    </row>
    <row r="298" spans="1:14" ht="50.25" hidden="1" customHeight="1" thickBot="1" x14ac:dyDescent="0.3">
      <c r="A298" s="93"/>
      <c r="B298" s="87"/>
      <c r="C298" s="87"/>
      <c r="D298" s="12" t="s">
        <v>3</v>
      </c>
      <c r="E298" s="28"/>
      <c r="F298" s="28"/>
      <c r="G298" s="28"/>
      <c r="H298" s="28"/>
      <c r="I298" s="28"/>
      <c r="J298" s="14">
        <v>0</v>
      </c>
      <c r="K298" s="22">
        <v>0</v>
      </c>
      <c r="L298" s="20">
        <v>0</v>
      </c>
      <c r="M298" s="20">
        <v>0</v>
      </c>
      <c r="N298" s="84"/>
    </row>
    <row r="299" spans="1:14" ht="50.25" hidden="1" customHeight="1" thickBot="1" x14ac:dyDescent="0.3">
      <c r="A299" s="93"/>
      <c r="B299" s="87"/>
      <c r="C299" s="87"/>
      <c r="D299" s="12" t="s">
        <v>4</v>
      </c>
      <c r="E299" s="28" t="s">
        <v>141</v>
      </c>
      <c r="F299" s="28" t="s">
        <v>142</v>
      </c>
      <c r="G299" s="28" t="s">
        <v>143</v>
      </c>
      <c r="H299" s="28" t="s">
        <v>169</v>
      </c>
      <c r="I299" s="28" t="s">
        <v>176</v>
      </c>
      <c r="J299" s="14">
        <v>0</v>
      </c>
      <c r="K299" s="22">
        <v>0</v>
      </c>
      <c r="L299" s="20">
        <v>0</v>
      </c>
      <c r="M299" s="20">
        <v>0</v>
      </c>
      <c r="N299" s="84"/>
    </row>
    <row r="300" spans="1:14" ht="38.25" hidden="1" customHeight="1" thickBot="1" x14ac:dyDescent="0.3">
      <c r="A300" s="93"/>
      <c r="B300" s="87"/>
      <c r="C300" s="87"/>
      <c r="D300" s="12" t="s">
        <v>5</v>
      </c>
      <c r="E300" s="28"/>
      <c r="F300" s="28"/>
      <c r="G300" s="28"/>
      <c r="H300" s="28"/>
      <c r="I300" s="28"/>
      <c r="J300" s="14">
        <v>0</v>
      </c>
      <c r="K300" s="22">
        <v>0</v>
      </c>
      <c r="L300" s="20">
        <v>0</v>
      </c>
      <c r="M300" s="20">
        <v>0</v>
      </c>
      <c r="N300" s="84"/>
    </row>
    <row r="301" spans="1:14" ht="30" hidden="1" customHeight="1" thickBot="1" x14ac:dyDescent="0.3">
      <c r="A301" s="94"/>
      <c r="B301" s="88"/>
      <c r="C301" s="88"/>
      <c r="D301" s="12" t="s">
        <v>6</v>
      </c>
      <c r="E301" s="28"/>
      <c r="F301" s="28"/>
      <c r="G301" s="28"/>
      <c r="H301" s="28"/>
      <c r="I301" s="28"/>
      <c r="J301" s="14">
        <f t="shared" ref="J301" si="207">J297+J298+J299+J300</f>
        <v>0</v>
      </c>
      <c r="K301" s="22">
        <f t="shared" ref="K301:M301" si="208">K297+K298+K299+K300</f>
        <v>0</v>
      </c>
      <c r="L301" s="20">
        <f t="shared" si="208"/>
        <v>0</v>
      </c>
      <c r="M301" s="20">
        <f t="shared" si="208"/>
        <v>0</v>
      </c>
      <c r="N301" s="85"/>
    </row>
    <row r="302" spans="1:14" ht="49.5" customHeight="1" thickBot="1" x14ac:dyDescent="0.3">
      <c r="A302" s="98"/>
      <c r="B302" s="101" t="s">
        <v>177</v>
      </c>
      <c r="C302" s="101" t="s">
        <v>206</v>
      </c>
      <c r="D302" s="104" t="s">
        <v>17</v>
      </c>
      <c r="E302" s="27" t="s">
        <v>141</v>
      </c>
      <c r="F302" s="27" t="s">
        <v>142</v>
      </c>
      <c r="G302" s="27" t="s">
        <v>178</v>
      </c>
      <c r="H302" s="27" t="s">
        <v>144</v>
      </c>
      <c r="I302" s="27" t="s">
        <v>179</v>
      </c>
      <c r="J302" s="13">
        <f>J308</f>
        <v>24800</v>
      </c>
      <c r="K302" s="21">
        <f>K323</f>
        <v>19800</v>
      </c>
      <c r="L302" s="3">
        <f>L323</f>
        <v>0</v>
      </c>
      <c r="M302" s="3">
        <f>M308</f>
        <v>0</v>
      </c>
      <c r="N302" s="135"/>
    </row>
    <row r="303" spans="1:14" ht="49.5" customHeight="1" thickBot="1" x14ac:dyDescent="0.3">
      <c r="A303" s="99"/>
      <c r="B303" s="102"/>
      <c r="C303" s="102"/>
      <c r="D303" s="91"/>
      <c r="E303" s="27" t="s">
        <v>204</v>
      </c>
      <c r="F303" s="27" t="s">
        <v>142</v>
      </c>
      <c r="G303" s="27" t="s">
        <v>178</v>
      </c>
      <c r="H303" s="27" t="s">
        <v>144</v>
      </c>
      <c r="I303" s="27" t="s">
        <v>179</v>
      </c>
      <c r="J303" s="13">
        <f>J313</f>
        <v>0</v>
      </c>
      <c r="K303" s="21">
        <f t="shared" ref="K303:L303" si="209">K313</f>
        <v>0</v>
      </c>
      <c r="L303" s="3">
        <f t="shared" si="209"/>
        <v>0</v>
      </c>
      <c r="M303" s="3">
        <f>M313</f>
        <v>0</v>
      </c>
      <c r="N303" s="136"/>
    </row>
    <row r="304" spans="1:14" ht="45.75" thickBot="1" x14ac:dyDescent="0.3">
      <c r="A304" s="99"/>
      <c r="B304" s="102"/>
      <c r="C304" s="102"/>
      <c r="D304" s="4" t="s">
        <v>3</v>
      </c>
      <c r="E304" s="27"/>
      <c r="F304" s="27"/>
      <c r="G304" s="27"/>
      <c r="H304" s="27"/>
      <c r="I304" s="27"/>
      <c r="J304" s="13">
        <v>0</v>
      </c>
      <c r="K304" s="21">
        <v>0</v>
      </c>
      <c r="L304" s="3">
        <v>0</v>
      </c>
      <c r="M304" s="3">
        <v>0</v>
      </c>
      <c r="N304" s="136"/>
    </row>
    <row r="305" spans="1:14" ht="45.75" thickBot="1" x14ac:dyDescent="0.3">
      <c r="A305" s="99"/>
      <c r="B305" s="102"/>
      <c r="C305" s="102"/>
      <c r="D305" s="4" t="s">
        <v>4</v>
      </c>
      <c r="E305" s="27"/>
      <c r="F305" s="27"/>
      <c r="G305" s="27"/>
      <c r="H305" s="27"/>
      <c r="I305" s="27"/>
      <c r="J305" s="13">
        <v>0</v>
      </c>
      <c r="K305" s="21">
        <v>0</v>
      </c>
      <c r="L305" s="3">
        <v>0</v>
      </c>
      <c r="M305" s="3">
        <v>0</v>
      </c>
      <c r="N305" s="136"/>
    </row>
    <row r="306" spans="1:14" ht="30.75" thickBot="1" x14ac:dyDescent="0.3">
      <c r="A306" s="99"/>
      <c r="B306" s="102"/>
      <c r="C306" s="102"/>
      <c r="D306" s="4" t="s">
        <v>5</v>
      </c>
      <c r="E306" s="27"/>
      <c r="F306" s="27"/>
      <c r="G306" s="27"/>
      <c r="H306" s="27"/>
      <c r="I306" s="27"/>
      <c r="J306" s="13">
        <v>0</v>
      </c>
      <c r="K306" s="21">
        <v>0</v>
      </c>
      <c r="L306" s="3">
        <v>0</v>
      </c>
      <c r="M306" s="3">
        <v>0</v>
      </c>
      <c r="N306" s="136"/>
    </row>
    <row r="307" spans="1:14" ht="26.25" customHeight="1" thickBot="1" x14ac:dyDescent="0.3">
      <c r="A307" s="100"/>
      <c r="B307" s="103"/>
      <c r="C307" s="103"/>
      <c r="D307" s="4" t="s">
        <v>6</v>
      </c>
      <c r="E307" s="27"/>
      <c r="F307" s="27"/>
      <c r="G307" s="27"/>
      <c r="H307" s="27"/>
      <c r="I307" s="27"/>
      <c r="J307" s="13">
        <f>J302+J304+J305+J306+J303</f>
        <v>24800</v>
      </c>
      <c r="K307" s="21">
        <f t="shared" ref="K307:M307" si="210">K302+K304+K305+K306+K303</f>
        <v>19800</v>
      </c>
      <c r="L307" s="3">
        <f t="shared" si="210"/>
        <v>0</v>
      </c>
      <c r="M307" s="3">
        <f t="shared" si="210"/>
        <v>0</v>
      </c>
      <c r="N307" s="137"/>
    </row>
    <row r="308" spans="1:14" ht="45.75" thickBot="1" x14ac:dyDescent="0.3">
      <c r="A308" s="98" t="s">
        <v>21</v>
      </c>
      <c r="B308" s="101"/>
      <c r="C308" s="101" t="s">
        <v>22</v>
      </c>
      <c r="D308" s="4" t="s">
        <v>17</v>
      </c>
      <c r="E308" s="27" t="s">
        <v>141</v>
      </c>
      <c r="F308" s="27" t="s">
        <v>142</v>
      </c>
      <c r="G308" s="27" t="s">
        <v>178</v>
      </c>
      <c r="H308" s="27" t="s">
        <v>144</v>
      </c>
      <c r="I308" s="27" t="s">
        <v>179</v>
      </c>
      <c r="J308" s="13">
        <f>J323</f>
        <v>24800</v>
      </c>
      <c r="K308" s="21">
        <v>0</v>
      </c>
      <c r="L308" s="3">
        <v>0</v>
      </c>
      <c r="M308" s="3">
        <f>M323</f>
        <v>0</v>
      </c>
      <c r="N308" s="135"/>
    </row>
    <row r="309" spans="1:14" ht="45.75" thickBot="1" x14ac:dyDescent="0.3">
      <c r="A309" s="123"/>
      <c r="B309" s="125"/>
      <c r="C309" s="125"/>
      <c r="D309" s="4" t="s">
        <v>3</v>
      </c>
      <c r="E309" s="27"/>
      <c r="F309" s="27"/>
      <c r="G309" s="27"/>
      <c r="H309" s="27"/>
      <c r="I309" s="27"/>
      <c r="J309" s="13">
        <v>0</v>
      </c>
      <c r="K309" s="21">
        <v>0</v>
      </c>
      <c r="L309" s="3">
        <v>0</v>
      </c>
      <c r="M309" s="3">
        <v>0</v>
      </c>
      <c r="N309" s="136"/>
    </row>
    <row r="310" spans="1:14" ht="45.75" thickBot="1" x14ac:dyDescent="0.3">
      <c r="A310" s="123"/>
      <c r="B310" s="125"/>
      <c r="C310" s="125"/>
      <c r="D310" s="4" t="s">
        <v>4</v>
      </c>
      <c r="E310" s="27"/>
      <c r="F310" s="27"/>
      <c r="G310" s="27"/>
      <c r="H310" s="27"/>
      <c r="I310" s="27"/>
      <c r="J310" s="13">
        <v>0</v>
      </c>
      <c r="K310" s="21">
        <v>0</v>
      </c>
      <c r="L310" s="3">
        <v>0</v>
      </c>
      <c r="M310" s="3">
        <v>0</v>
      </c>
      <c r="N310" s="136"/>
    </row>
    <row r="311" spans="1:14" ht="30.75" thickBot="1" x14ac:dyDescent="0.3">
      <c r="A311" s="123"/>
      <c r="B311" s="125"/>
      <c r="C311" s="125"/>
      <c r="D311" s="4" t="s">
        <v>5</v>
      </c>
      <c r="E311" s="27"/>
      <c r="F311" s="27"/>
      <c r="G311" s="27"/>
      <c r="H311" s="27"/>
      <c r="I311" s="27"/>
      <c r="J311" s="13">
        <v>0</v>
      </c>
      <c r="K311" s="21">
        <v>0</v>
      </c>
      <c r="L311" s="3">
        <v>0</v>
      </c>
      <c r="M311" s="3">
        <v>0</v>
      </c>
      <c r="N311" s="136"/>
    </row>
    <row r="312" spans="1:14" ht="16.5" thickBot="1" x14ac:dyDescent="0.3">
      <c r="A312" s="124"/>
      <c r="B312" s="126"/>
      <c r="C312" s="126"/>
      <c r="D312" s="4" t="s">
        <v>6</v>
      </c>
      <c r="E312" s="27"/>
      <c r="F312" s="27"/>
      <c r="G312" s="27"/>
      <c r="H312" s="27"/>
      <c r="I312" s="27"/>
      <c r="J312" s="13">
        <f t="shared" ref="J312" si="211">J308+J309+J310+J311</f>
        <v>24800</v>
      </c>
      <c r="K312" s="21">
        <f t="shared" ref="K312:M312" si="212">K308+K309+K310+K311</f>
        <v>0</v>
      </c>
      <c r="L312" s="3">
        <f t="shared" si="212"/>
        <v>0</v>
      </c>
      <c r="M312" s="3">
        <f t="shared" si="212"/>
        <v>0</v>
      </c>
      <c r="N312" s="137"/>
    </row>
    <row r="313" spans="1:14" ht="39" customHeight="1" thickBot="1" x14ac:dyDescent="0.3">
      <c r="A313" s="101"/>
      <c r="B313" s="101"/>
      <c r="C313" s="101" t="s">
        <v>18</v>
      </c>
      <c r="D313" s="4" t="s">
        <v>17</v>
      </c>
      <c r="E313" s="27" t="s">
        <v>204</v>
      </c>
      <c r="F313" s="27" t="s">
        <v>142</v>
      </c>
      <c r="G313" s="27" t="s">
        <v>178</v>
      </c>
      <c r="H313" s="27" t="s">
        <v>144</v>
      </c>
      <c r="I313" s="27" t="s">
        <v>179</v>
      </c>
      <c r="J313" s="13">
        <v>0</v>
      </c>
      <c r="K313" s="21">
        <v>0</v>
      </c>
      <c r="L313" s="3">
        <v>0</v>
      </c>
      <c r="M313" s="3">
        <v>0</v>
      </c>
      <c r="N313" s="135"/>
    </row>
    <row r="314" spans="1:14" ht="43.15" customHeight="1" thickBot="1" x14ac:dyDescent="0.3">
      <c r="A314" s="125"/>
      <c r="B314" s="125"/>
      <c r="C314" s="125"/>
      <c r="D314" s="4" t="s">
        <v>3</v>
      </c>
      <c r="E314" s="27"/>
      <c r="F314" s="27"/>
      <c r="G314" s="27"/>
      <c r="H314" s="27"/>
      <c r="I314" s="27"/>
      <c r="J314" s="13">
        <v>0</v>
      </c>
      <c r="K314" s="21">
        <v>0</v>
      </c>
      <c r="L314" s="3">
        <v>0</v>
      </c>
      <c r="M314" s="3">
        <v>0</v>
      </c>
      <c r="N314" s="136"/>
    </row>
    <row r="315" spans="1:14" ht="34.15" customHeight="1" thickBot="1" x14ac:dyDescent="0.3">
      <c r="A315" s="125"/>
      <c r="B315" s="125"/>
      <c r="C315" s="125"/>
      <c r="D315" s="4" t="s">
        <v>4</v>
      </c>
      <c r="E315" s="27"/>
      <c r="F315" s="27"/>
      <c r="G315" s="27"/>
      <c r="H315" s="27"/>
      <c r="I315" s="27"/>
      <c r="J315" s="13">
        <v>0</v>
      </c>
      <c r="K315" s="21">
        <v>0</v>
      </c>
      <c r="L315" s="3">
        <v>0</v>
      </c>
      <c r="M315" s="3">
        <v>0</v>
      </c>
      <c r="N315" s="136"/>
    </row>
    <row r="316" spans="1:14" ht="34.9" customHeight="1" thickBot="1" x14ac:dyDescent="0.3">
      <c r="A316" s="125"/>
      <c r="B316" s="125"/>
      <c r="C316" s="125"/>
      <c r="D316" s="4" t="s">
        <v>5</v>
      </c>
      <c r="E316" s="27"/>
      <c r="F316" s="27"/>
      <c r="G316" s="27"/>
      <c r="H316" s="27"/>
      <c r="I316" s="27"/>
      <c r="J316" s="13">
        <v>0</v>
      </c>
      <c r="K316" s="21">
        <v>0</v>
      </c>
      <c r="L316" s="3">
        <v>0</v>
      </c>
      <c r="M316" s="3">
        <v>0</v>
      </c>
      <c r="N316" s="136"/>
    </row>
    <row r="317" spans="1:14" ht="34.15" customHeight="1" thickBot="1" x14ac:dyDescent="0.3">
      <c r="A317" s="126"/>
      <c r="B317" s="126"/>
      <c r="C317" s="126"/>
      <c r="D317" s="4" t="s">
        <v>6</v>
      </c>
      <c r="E317" s="27"/>
      <c r="F317" s="27"/>
      <c r="G317" s="27"/>
      <c r="H317" s="27"/>
      <c r="I317" s="27"/>
      <c r="J317" s="13">
        <f t="shared" ref="J317" si="213">J313+J314+J315+J316</f>
        <v>0</v>
      </c>
      <c r="K317" s="21">
        <f t="shared" ref="K317:M317" si="214">K313+K314+K315+K316</f>
        <v>0</v>
      </c>
      <c r="L317" s="3">
        <f t="shared" si="214"/>
        <v>0</v>
      </c>
      <c r="M317" s="3">
        <f t="shared" si="214"/>
        <v>0</v>
      </c>
      <c r="N317" s="137"/>
    </row>
    <row r="318" spans="1:14" ht="37.15" customHeight="1" thickBot="1" x14ac:dyDescent="0.3">
      <c r="A318" s="101"/>
      <c r="B318" s="101"/>
      <c r="C318" s="101" t="s">
        <v>207</v>
      </c>
      <c r="D318" s="4" t="s">
        <v>17</v>
      </c>
      <c r="E318" s="27"/>
      <c r="F318" s="27"/>
      <c r="G318" s="27"/>
      <c r="H318" s="27"/>
      <c r="I318" s="27"/>
      <c r="J318" s="13">
        <v>0</v>
      </c>
      <c r="K318" s="21">
        <v>0</v>
      </c>
      <c r="L318" s="3">
        <v>0</v>
      </c>
      <c r="M318" s="3">
        <v>0</v>
      </c>
      <c r="N318" s="135"/>
    </row>
    <row r="319" spans="1:14" ht="34.9" customHeight="1" thickBot="1" x14ac:dyDescent="0.3">
      <c r="A319" s="125"/>
      <c r="B319" s="125"/>
      <c r="C319" s="125"/>
      <c r="D319" s="4" t="s">
        <v>3</v>
      </c>
      <c r="E319" s="27"/>
      <c r="F319" s="27"/>
      <c r="G319" s="27"/>
      <c r="H319" s="27"/>
      <c r="I319" s="27"/>
      <c r="J319" s="13">
        <v>0</v>
      </c>
      <c r="K319" s="21">
        <v>0</v>
      </c>
      <c r="L319" s="3">
        <v>0</v>
      </c>
      <c r="M319" s="3">
        <v>0</v>
      </c>
      <c r="N319" s="136"/>
    </row>
    <row r="320" spans="1:14" ht="21" customHeight="1" thickBot="1" x14ac:dyDescent="0.3">
      <c r="A320" s="125"/>
      <c r="B320" s="125"/>
      <c r="C320" s="125"/>
      <c r="D320" s="4" t="s">
        <v>4</v>
      </c>
      <c r="E320" s="27"/>
      <c r="F320" s="27"/>
      <c r="G320" s="27"/>
      <c r="H320" s="27"/>
      <c r="I320" s="27"/>
      <c r="J320" s="13">
        <v>0</v>
      </c>
      <c r="K320" s="21">
        <v>0</v>
      </c>
      <c r="L320" s="3">
        <v>0</v>
      </c>
      <c r="M320" s="3">
        <v>0</v>
      </c>
      <c r="N320" s="136"/>
    </row>
    <row r="321" spans="1:14" ht="24" customHeight="1" thickBot="1" x14ac:dyDescent="0.3">
      <c r="A321" s="125"/>
      <c r="B321" s="125"/>
      <c r="C321" s="125"/>
      <c r="D321" s="4" t="s">
        <v>5</v>
      </c>
      <c r="E321" s="27"/>
      <c r="F321" s="27"/>
      <c r="G321" s="27"/>
      <c r="H321" s="27"/>
      <c r="I321" s="27"/>
      <c r="J321" s="13">
        <v>0</v>
      </c>
      <c r="K321" s="21">
        <v>0</v>
      </c>
      <c r="L321" s="3">
        <v>0</v>
      </c>
      <c r="M321" s="3">
        <v>0</v>
      </c>
      <c r="N321" s="136"/>
    </row>
    <row r="322" spans="1:14" ht="31.9" customHeight="1" thickBot="1" x14ac:dyDescent="0.3">
      <c r="A322" s="126"/>
      <c r="B322" s="126"/>
      <c r="C322" s="126"/>
      <c r="D322" s="4" t="s">
        <v>6</v>
      </c>
      <c r="E322" s="27"/>
      <c r="F322" s="27"/>
      <c r="G322" s="27"/>
      <c r="H322" s="27"/>
      <c r="I322" s="27"/>
      <c r="J322" s="13">
        <f t="shared" ref="J322:L322" si="215">J318+J319+J320+J321</f>
        <v>0</v>
      </c>
      <c r="K322" s="21">
        <f t="shared" si="215"/>
        <v>0</v>
      </c>
      <c r="L322" s="3">
        <f t="shared" si="215"/>
        <v>0</v>
      </c>
      <c r="M322" s="3">
        <f t="shared" ref="M322" si="216">M318+M319+M320+M321</f>
        <v>0</v>
      </c>
      <c r="N322" s="137"/>
    </row>
    <row r="323" spans="1:14" ht="33" customHeight="1" thickBot="1" x14ac:dyDescent="0.3">
      <c r="A323" s="98">
        <v>13</v>
      </c>
      <c r="B323" s="101" t="s">
        <v>83</v>
      </c>
      <c r="C323" s="101" t="s">
        <v>206</v>
      </c>
      <c r="D323" s="104" t="s">
        <v>17</v>
      </c>
      <c r="E323" s="27" t="s">
        <v>141</v>
      </c>
      <c r="F323" s="27" t="s">
        <v>142</v>
      </c>
      <c r="G323" s="27" t="s">
        <v>178</v>
      </c>
      <c r="H323" s="27" t="s">
        <v>144</v>
      </c>
      <c r="I323" s="27" t="s">
        <v>179</v>
      </c>
      <c r="J323" s="13">
        <f>J329</f>
        <v>24800</v>
      </c>
      <c r="K323" s="21">
        <f t="shared" ref="K323:L323" si="217">K329</f>
        <v>19800</v>
      </c>
      <c r="L323" s="3">
        <f t="shared" si="217"/>
        <v>0</v>
      </c>
      <c r="M323" s="3">
        <f>M329</f>
        <v>0</v>
      </c>
      <c r="N323" s="135">
        <v>33</v>
      </c>
    </row>
    <row r="324" spans="1:14" ht="24" customHeight="1" thickBot="1" x14ac:dyDescent="0.3">
      <c r="A324" s="99"/>
      <c r="B324" s="102"/>
      <c r="C324" s="102"/>
      <c r="D324" s="91"/>
      <c r="E324" s="27" t="s">
        <v>204</v>
      </c>
      <c r="F324" s="27" t="s">
        <v>142</v>
      </c>
      <c r="G324" s="27" t="s">
        <v>178</v>
      </c>
      <c r="H324" s="27" t="s">
        <v>144</v>
      </c>
      <c r="I324" s="27" t="s">
        <v>179</v>
      </c>
      <c r="J324" s="13">
        <v>0</v>
      </c>
      <c r="K324" s="21"/>
      <c r="L324" s="3"/>
      <c r="M324" s="3">
        <v>0</v>
      </c>
      <c r="N324" s="136"/>
    </row>
    <row r="325" spans="1:14" ht="45.75" thickBot="1" x14ac:dyDescent="0.3">
      <c r="A325" s="99"/>
      <c r="B325" s="102"/>
      <c r="C325" s="102"/>
      <c r="D325" s="4" t="s">
        <v>3</v>
      </c>
      <c r="E325" s="27"/>
      <c r="F325" s="27"/>
      <c r="G325" s="27"/>
      <c r="H325" s="27"/>
      <c r="I325" s="27"/>
      <c r="J325" s="13">
        <f t="shared" ref="J325:J327" si="218">J331</f>
        <v>0</v>
      </c>
      <c r="K325" s="21">
        <f t="shared" ref="K325:M327" si="219">K331</f>
        <v>0</v>
      </c>
      <c r="L325" s="3">
        <f t="shared" si="219"/>
        <v>0</v>
      </c>
      <c r="M325" s="3">
        <f t="shared" si="219"/>
        <v>0</v>
      </c>
      <c r="N325" s="136"/>
    </row>
    <row r="326" spans="1:14" ht="45.75" thickBot="1" x14ac:dyDescent="0.3">
      <c r="A326" s="99"/>
      <c r="B326" s="102"/>
      <c r="C326" s="102"/>
      <c r="D326" s="4" t="s">
        <v>4</v>
      </c>
      <c r="E326" s="27"/>
      <c r="F326" s="27"/>
      <c r="G326" s="27"/>
      <c r="H326" s="27"/>
      <c r="I326" s="27"/>
      <c r="J326" s="13">
        <f t="shared" si="218"/>
        <v>0</v>
      </c>
      <c r="K326" s="21">
        <f t="shared" ref="K326:L326" si="220">K332</f>
        <v>0</v>
      </c>
      <c r="L326" s="3">
        <f t="shared" si="220"/>
        <v>0</v>
      </c>
      <c r="M326" s="3">
        <f t="shared" si="219"/>
        <v>0</v>
      </c>
      <c r="N326" s="136"/>
    </row>
    <row r="327" spans="1:14" ht="30.75" thickBot="1" x14ac:dyDescent="0.3">
      <c r="A327" s="99"/>
      <c r="B327" s="102"/>
      <c r="C327" s="102"/>
      <c r="D327" s="4" t="s">
        <v>5</v>
      </c>
      <c r="E327" s="27"/>
      <c r="F327" s="27"/>
      <c r="G327" s="27"/>
      <c r="H327" s="27"/>
      <c r="I327" s="27"/>
      <c r="J327" s="13">
        <f t="shared" si="218"/>
        <v>0</v>
      </c>
      <c r="K327" s="21">
        <f t="shared" ref="K327:L327" si="221">K333</f>
        <v>0</v>
      </c>
      <c r="L327" s="3">
        <f t="shared" si="221"/>
        <v>0</v>
      </c>
      <c r="M327" s="3">
        <f t="shared" si="219"/>
        <v>0</v>
      </c>
      <c r="N327" s="136"/>
    </row>
    <row r="328" spans="1:14" ht="16.5" thickBot="1" x14ac:dyDescent="0.3">
      <c r="A328" s="100"/>
      <c r="B328" s="103"/>
      <c r="C328" s="103"/>
      <c r="D328" s="4" t="s">
        <v>6</v>
      </c>
      <c r="E328" s="27"/>
      <c r="F328" s="27"/>
      <c r="G328" s="27"/>
      <c r="H328" s="27"/>
      <c r="I328" s="27"/>
      <c r="J328" s="13">
        <f>J323+J325+J326+J327+J324</f>
        <v>24800</v>
      </c>
      <c r="K328" s="21">
        <f t="shared" ref="K328:L328" si="222">K323+K325+K326+K327</f>
        <v>19800</v>
      </c>
      <c r="L328" s="3">
        <f t="shared" si="222"/>
        <v>0</v>
      </c>
      <c r="M328" s="3">
        <f>M323+M325+M326+M327+M324</f>
        <v>0</v>
      </c>
      <c r="N328" s="137"/>
    </row>
    <row r="329" spans="1:14" ht="33" customHeight="1" thickBot="1" x14ac:dyDescent="0.3">
      <c r="A329" s="127" t="s">
        <v>59</v>
      </c>
      <c r="B329" s="101" t="s">
        <v>79</v>
      </c>
      <c r="C329" s="101" t="s">
        <v>206</v>
      </c>
      <c r="D329" s="104" t="s">
        <v>17</v>
      </c>
      <c r="E329" s="27" t="s">
        <v>141</v>
      </c>
      <c r="F329" s="27" t="s">
        <v>142</v>
      </c>
      <c r="G329" s="27" t="s">
        <v>178</v>
      </c>
      <c r="H329" s="27" t="s">
        <v>144</v>
      </c>
      <c r="I329" s="27" t="s">
        <v>179</v>
      </c>
      <c r="J329" s="13">
        <f>16800+3000+5000</f>
        <v>24800</v>
      </c>
      <c r="K329" s="21">
        <v>19800</v>
      </c>
      <c r="L329" s="3">
        <f t="shared" ref="L329" si="223">L335</f>
        <v>0</v>
      </c>
      <c r="M329" s="3">
        <v>0</v>
      </c>
      <c r="N329" s="135"/>
    </row>
    <row r="330" spans="1:14" ht="24" customHeight="1" thickBot="1" x14ac:dyDescent="0.3">
      <c r="A330" s="133"/>
      <c r="B330" s="102"/>
      <c r="C330" s="102"/>
      <c r="D330" s="91"/>
      <c r="E330" s="27" t="s">
        <v>204</v>
      </c>
      <c r="F330" s="27" t="s">
        <v>142</v>
      </c>
      <c r="G330" s="27" t="s">
        <v>178</v>
      </c>
      <c r="H330" s="27" t="s">
        <v>144</v>
      </c>
      <c r="I330" s="27" t="s">
        <v>179</v>
      </c>
      <c r="J330" s="13">
        <v>0</v>
      </c>
      <c r="K330" s="21">
        <v>0</v>
      </c>
      <c r="L330" s="3">
        <v>0</v>
      </c>
      <c r="M330" s="3">
        <v>0</v>
      </c>
      <c r="N330" s="136"/>
    </row>
    <row r="331" spans="1:14" ht="45.75" thickBot="1" x14ac:dyDescent="0.3">
      <c r="A331" s="133"/>
      <c r="B331" s="102"/>
      <c r="C331" s="102"/>
      <c r="D331" s="4" t="s">
        <v>3</v>
      </c>
      <c r="E331" s="27"/>
      <c r="F331" s="27"/>
      <c r="G331" s="27"/>
      <c r="H331" s="27"/>
      <c r="I331" s="27"/>
      <c r="J331" s="13">
        <f t="shared" ref="J331:J333" si="224">J336</f>
        <v>0</v>
      </c>
      <c r="K331" s="21">
        <f t="shared" ref="K331:M333" si="225">K336</f>
        <v>0</v>
      </c>
      <c r="L331" s="3">
        <f t="shared" si="225"/>
        <v>0</v>
      </c>
      <c r="M331" s="3">
        <f t="shared" si="225"/>
        <v>0</v>
      </c>
      <c r="N331" s="136"/>
    </row>
    <row r="332" spans="1:14" ht="45.75" thickBot="1" x14ac:dyDescent="0.3">
      <c r="A332" s="133"/>
      <c r="B332" s="102"/>
      <c r="C332" s="102"/>
      <c r="D332" s="4" t="s">
        <v>4</v>
      </c>
      <c r="E332" s="27"/>
      <c r="F332" s="27"/>
      <c r="G332" s="27"/>
      <c r="H332" s="27"/>
      <c r="I332" s="27"/>
      <c r="J332" s="13">
        <f t="shared" si="224"/>
        <v>0</v>
      </c>
      <c r="K332" s="21">
        <f t="shared" ref="K332:L332" si="226">K337</f>
        <v>0</v>
      </c>
      <c r="L332" s="3">
        <f t="shared" si="226"/>
        <v>0</v>
      </c>
      <c r="M332" s="3">
        <f t="shared" si="225"/>
        <v>0</v>
      </c>
      <c r="N332" s="136"/>
    </row>
    <row r="333" spans="1:14" ht="30.75" thickBot="1" x14ac:dyDescent="0.3">
      <c r="A333" s="133"/>
      <c r="B333" s="102"/>
      <c r="C333" s="102"/>
      <c r="D333" s="4" t="s">
        <v>5</v>
      </c>
      <c r="E333" s="27"/>
      <c r="F333" s="27"/>
      <c r="G333" s="27"/>
      <c r="H333" s="27"/>
      <c r="I333" s="27"/>
      <c r="J333" s="13">
        <f t="shared" si="224"/>
        <v>0</v>
      </c>
      <c r="K333" s="21">
        <f t="shared" ref="K333:L333" si="227">K338</f>
        <v>0</v>
      </c>
      <c r="L333" s="3">
        <f t="shared" si="227"/>
        <v>0</v>
      </c>
      <c r="M333" s="3">
        <f t="shared" si="225"/>
        <v>0</v>
      </c>
      <c r="N333" s="136"/>
    </row>
    <row r="334" spans="1:14" ht="102.6" customHeight="1" thickBot="1" x14ac:dyDescent="0.3">
      <c r="A334" s="134"/>
      <c r="B334" s="103"/>
      <c r="C334" s="103"/>
      <c r="D334" s="4" t="s">
        <v>6</v>
      </c>
      <c r="E334" s="27"/>
      <c r="F334" s="27"/>
      <c r="G334" s="27"/>
      <c r="H334" s="27"/>
      <c r="I334" s="27"/>
      <c r="J334" s="13">
        <f>J329+J331+J332+J333+J330</f>
        <v>24800</v>
      </c>
      <c r="K334" s="21">
        <f t="shared" ref="K334:L334" si="228">K329+K331+K332+K333</f>
        <v>19800</v>
      </c>
      <c r="L334" s="3">
        <f t="shared" si="228"/>
        <v>0</v>
      </c>
      <c r="M334" s="3">
        <f>M329+M331+M332+M333+M330</f>
        <v>0</v>
      </c>
      <c r="N334" s="137"/>
    </row>
    <row r="335" spans="1:14" ht="42" customHeight="1" thickBot="1" x14ac:dyDescent="0.3">
      <c r="A335" s="127" t="s">
        <v>245</v>
      </c>
      <c r="B335" s="101" t="s">
        <v>13</v>
      </c>
      <c r="C335" s="138" t="s">
        <v>117</v>
      </c>
      <c r="D335" s="4" t="s">
        <v>17</v>
      </c>
      <c r="E335" s="27"/>
      <c r="F335" s="27"/>
      <c r="G335" s="27"/>
      <c r="H335" s="27"/>
      <c r="I335" s="27"/>
      <c r="J335" s="13">
        <f>J308+J313+J318</f>
        <v>24800</v>
      </c>
      <c r="K335" s="21">
        <f t="shared" ref="K335:L335" si="229">K308+K313+K318</f>
        <v>0</v>
      </c>
      <c r="L335" s="3">
        <f t="shared" si="229"/>
        <v>0</v>
      </c>
      <c r="M335" s="3">
        <f>M308+M313+M318</f>
        <v>0</v>
      </c>
      <c r="N335" s="135"/>
    </row>
    <row r="336" spans="1:14" ht="40.9" customHeight="1" thickBot="1" x14ac:dyDescent="0.3">
      <c r="A336" s="133"/>
      <c r="B336" s="102"/>
      <c r="C336" s="139"/>
      <c r="D336" s="4" t="s">
        <v>3</v>
      </c>
      <c r="E336" s="27"/>
      <c r="F336" s="27"/>
      <c r="G336" s="27"/>
      <c r="H336" s="27"/>
      <c r="I336" s="27"/>
      <c r="J336" s="13">
        <v>0</v>
      </c>
      <c r="K336" s="21">
        <v>0</v>
      </c>
      <c r="L336" s="3">
        <v>0</v>
      </c>
      <c r="M336" s="3">
        <v>0</v>
      </c>
      <c r="N336" s="136"/>
    </row>
    <row r="337" spans="1:14" ht="37.15" customHeight="1" thickBot="1" x14ac:dyDescent="0.3">
      <c r="A337" s="133"/>
      <c r="B337" s="102"/>
      <c r="C337" s="139"/>
      <c r="D337" s="4" t="s">
        <v>4</v>
      </c>
      <c r="E337" s="27"/>
      <c r="F337" s="27"/>
      <c r="G337" s="27"/>
      <c r="H337" s="27"/>
      <c r="I337" s="27"/>
      <c r="J337" s="13">
        <v>0</v>
      </c>
      <c r="K337" s="21">
        <v>0</v>
      </c>
      <c r="L337" s="3">
        <v>0</v>
      </c>
      <c r="M337" s="3">
        <v>0</v>
      </c>
      <c r="N337" s="136"/>
    </row>
    <row r="338" spans="1:14" ht="40.9" customHeight="1" thickBot="1" x14ac:dyDescent="0.3">
      <c r="A338" s="133"/>
      <c r="B338" s="102"/>
      <c r="C338" s="139"/>
      <c r="D338" s="4" t="s">
        <v>5</v>
      </c>
      <c r="E338" s="27"/>
      <c r="F338" s="27"/>
      <c r="G338" s="27"/>
      <c r="H338" s="27"/>
      <c r="I338" s="27"/>
      <c r="J338" s="13">
        <v>0</v>
      </c>
      <c r="K338" s="21">
        <v>0</v>
      </c>
      <c r="L338" s="3">
        <v>0</v>
      </c>
      <c r="M338" s="3">
        <v>0</v>
      </c>
      <c r="N338" s="136"/>
    </row>
    <row r="339" spans="1:14" ht="19.899999999999999" customHeight="1" thickBot="1" x14ac:dyDescent="0.3">
      <c r="A339" s="134"/>
      <c r="B339" s="103"/>
      <c r="C339" s="140"/>
      <c r="D339" s="4" t="s">
        <v>6</v>
      </c>
      <c r="E339" s="27"/>
      <c r="F339" s="27"/>
      <c r="G339" s="27"/>
      <c r="H339" s="27"/>
      <c r="I339" s="27"/>
      <c r="J339" s="13">
        <f t="shared" ref="J339" si="230">J335+J336+J337+J338</f>
        <v>24800</v>
      </c>
      <c r="K339" s="21">
        <f t="shared" ref="K339:M339" si="231">K335+K336+K337+K338</f>
        <v>0</v>
      </c>
      <c r="L339" s="3">
        <f t="shared" si="231"/>
        <v>0</v>
      </c>
      <c r="M339" s="3">
        <f t="shared" si="231"/>
        <v>0</v>
      </c>
      <c r="N339" s="137"/>
    </row>
    <row r="340" spans="1:14" ht="54" customHeight="1" thickBot="1" x14ac:dyDescent="0.3">
      <c r="A340" s="98"/>
      <c r="B340" s="101" t="s">
        <v>180</v>
      </c>
      <c r="C340" s="101" t="s">
        <v>206</v>
      </c>
      <c r="D340" s="104" t="s">
        <v>17</v>
      </c>
      <c r="E340" s="27" t="s">
        <v>141</v>
      </c>
      <c r="F340" s="27" t="s">
        <v>142</v>
      </c>
      <c r="G340" s="27" t="s">
        <v>208</v>
      </c>
      <c r="H340" s="27" t="s">
        <v>144</v>
      </c>
      <c r="I340" s="27" t="s">
        <v>209</v>
      </c>
      <c r="J340" s="13">
        <f>J346</f>
        <v>200000</v>
      </c>
      <c r="K340" s="21">
        <f>K368+K373+K378+K383+K388+K393+K398+K403</f>
        <v>21000</v>
      </c>
      <c r="L340" s="3">
        <f t="shared" ref="L340:L341" si="232">L368+L373+L378+L383+L388+L393+L398</f>
        <v>0</v>
      </c>
      <c r="M340" s="3">
        <f>M346</f>
        <v>0</v>
      </c>
      <c r="N340" s="83"/>
    </row>
    <row r="341" spans="1:14" ht="55.15" customHeight="1" thickBot="1" x14ac:dyDescent="0.3">
      <c r="A341" s="99"/>
      <c r="B341" s="102"/>
      <c r="C341" s="102"/>
      <c r="D341" s="91"/>
      <c r="E341" s="27" t="s">
        <v>204</v>
      </c>
      <c r="F341" s="27" t="s">
        <v>142</v>
      </c>
      <c r="G341" s="27" t="s">
        <v>208</v>
      </c>
      <c r="H341" s="27" t="s">
        <v>144</v>
      </c>
      <c r="I341" s="27" t="s">
        <v>209</v>
      </c>
      <c r="J341" s="13">
        <f>J351</f>
        <v>0</v>
      </c>
      <c r="K341" s="21">
        <f>K369+K374+K379+K384+K389+K394+K399+K404</f>
        <v>0</v>
      </c>
      <c r="L341" s="3">
        <f t="shared" si="232"/>
        <v>0</v>
      </c>
      <c r="M341" s="3">
        <f>M351</f>
        <v>0</v>
      </c>
      <c r="N341" s="84"/>
    </row>
    <row r="342" spans="1:14" ht="42" customHeight="1" thickBot="1" x14ac:dyDescent="0.3">
      <c r="A342" s="99"/>
      <c r="B342" s="102"/>
      <c r="C342" s="102"/>
      <c r="D342" s="4" t="s">
        <v>3</v>
      </c>
      <c r="E342" s="27"/>
      <c r="F342" s="27"/>
      <c r="G342" s="27"/>
      <c r="H342" s="27"/>
      <c r="I342" s="27"/>
      <c r="J342" s="13">
        <v>0</v>
      </c>
      <c r="K342" s="21">
        <v>0</v>
      </c>
      <c r="L342" s="3">
        <v>0</v>
      </c>
      <c r="M342" s="3">
        <v>0</v>
      </c>
      <c r="N342" s="84"/>
    </row>
    <row r="343" spans="1:14" ht="60" customHeight="1" thickBot="1" x14ac:dyDescent="0.3">
      <c r="A343" s="99"/>
      <c r="B343" s="102"/>
      <c r="C343" s="102"/>
      <c r="D343" s="4" t="s">
        <v>4</v>
      </c>
      <c r="E343" s="27"/>
      <c r="F343" s="27"/>
      <c r="G343" s="27"/>
      <c r="H343" s="27"/>
      <c r="I343" s="27"/>
      <c r="J343" s="13">
        <v>0</v>
      </c>
      <c r="K343" s="21">
        <v>0</v>
      </c>
      <c r="L343" s="3">
        <v>0</v>
      </c>
      <c r="M343" s="3">
        <v>0</v>
      </c>
      <c r="N343" s="84"/>
    </row>
    <row r="344" spans="1:14" ht="43.9" customHeight="1" thickBot="1" x14ac:dyDescent="0.3">
      <c r="A344" s="99"/>
      <c r="B344" s="102"/>
      <c r="C344" s="102"/>
      <c r="D344" s="4" t="s">
        <v>5</v>
      </c>
      <c r="E344" s="27"/>
      <c r="F344" s="27"/>
      <c r="G344" s="27"/>
      <c r="H344" s="27"/>
      <c r="I344" s="27"/>
      <c r="J344" s="13">
        <v>0</v>
      </c>
      <c r="K344" s="21">
        <v>0</v>
      </c>
      <c r="L344" s="3">
        <v>0</v>
      </c>
      <c r="M344" s="3">
        <v>0</v>
      </c>
      <c r="N344" s="84"/>
    </row>
    <row r="345" spans="1:14" ht="60" customHeight="1" thickBot="1" x14ac:dyDescent="0.3">
      <c r="A345" s="100"/>
      <c r="B345" s="103"/>
      <c r="C345" s="103"/>
      <c r="D345" s="4" t="s">
        <v>6</v>
      </c>
      <c r="E345" s="27"/>
      <c r="F345" s="27"/>
      <c r="G345" s="27"/>
      <c r="H345" s="27"/>
      <c r="I345" s="27"/>
      <c r="J345" s="13">
        <f>J340+J342+J343+J344+J341</f>
        <v>200000</v>
      </c>
      <c r="K345" s="21">
        <f t="shared" ref="K345:L345" si="233">K340+K342+K343+K344</f>
        <v>21000</v>
      </c>
      <c r="L345" s="3">
        <f t="shared" si="233"/>
        <v>0</v>
      </c>
      <c r="M345" s="3">
        <f>M340+M342+M343+M344+M341</f>
        <v>0</v>
      </c>
      <c r="N345" s="85"/>
    </row>
    <row r="346" spans="1:14" ht="64.150000000000006" customHeight="1" thickBot="1" x14ac:dyDescent="0.3">
      <c r="A346" s="98" t="s">
        <v>21</v>
      </c>
      <c r="B346" s="101"/>
      <c r="C346" s="101" t="s">
        <v>22</v>
      </c>
      <c r="D346" s="4" t="s">
        <v>17</v>
      </c>
      <c r="E346" s="27" t="s">
        <v>141</v>
      </c>
      <c r="F346" s="27" t="s">
        <v>142</v>
      </c>
      <c r="G346" s="27" t="s">
        <v>208</v>
      </c>
      <c r="H346" s="27" t="s">
        <v>144</v>
      </c>
      <c r="I346" s="27" t="s">
        <v>209</v>
      </c>
      <c r="J346" s="13">
        <f>J356</f>
        <v>200000</v>
      </c>
      <c r="K346" s="21">
        <f>K356</f>
        <v>15000</v>
      </c>
      <c r="L346" s="3">
        <f>L356</f>
        <v>0</v>
      </c>
      <c r="M346" s="3">
        <f>M356</f>
        <v>0</v>
      </c>
      <c r="N346" s="135"/>
    </row>
    <row r="347" spans="1:14" ht="67.150000000000006" customHeight="1" thickBot="1" x14ac:dyDescent="0.3">
      <c r="A347" s="123"/>
      <c r="B347" s="125"/>
      <c r="C347" s="125"/>
      <c r="D347" s="4" t="s">
        <v>3</v>
      </c>
      <c r="E347" s="27"/>
      <c r="F347" s="27"/>
      <c r="G347" s="27"/>
      <c r="H347" s="27"/>
      <c r="I347" s="27"/>
      <c r="J347" s="13">
        <v>0</v>
      </c>
      <c r="K347" s="21">
        <v>0</v>
      </c>
      <c r="L347" s="3">
        <v>0</v>
      </c>
      <c r="M347" s="3">
        <v>0</v>
      </c>
      <c r="N347" s="136"/>
    </row>
    <row r="348" spans="1:14" ht="69" customHeight="1" thickBot="1" x14ac:dyDescent="0.3">
      <c r="A348" s="123"/>
      <c r="B348" s="125"/>
      <c r="C348" s="125"/>
      <c r="D348" s="4" t="s">
        <v>4</v>
      </c>
      <c r="E348" s="27"/>
      <c r="F348" s="27"/>
      <c r="G348" s="27"/>
      <c r="H348" s="27"/>
      <c r="I348" s="27"/>
      <c r="J348" s="13">
        <v>0</v>
      </c>
      <c r="K348" s="21">
        <v>0</v>
      </c>
      <c r="L348" s="3">
        <v>0</v>
      </c>
      <c r="M348" s="3">
        <v>0</v>
      </c>
      <c r="N348" s="136"/>
    </row>
    <row r="349" spans="1:14" ht="61.15" customHeight="1" thickBot="1" x14ac:dyDescent="0.3">
      <c r="A349" s="123"/>
      <c r="B349" s="125"/>
      <c r="C349" s="125"/>
      <c r="D349" s="4" t="s">
        <v>5</v>
      </c>
      <c r="E349" s="27"/>
      <c r="F349" s="27"/>
      <c r="G349" s="27"/>
      <c r="H349" s="27"/>
      <c r="I349" s="27"/>
      <c r="J349" s="13">
        <v>0</v>
      </c>
      <c r="K349" s="21">
        <v>0</v>
      </c>
      <c r="L349" s="3">
        <v>0</v>
      </c>
      <c r="M349" s="3">
        <v>0</v>
      </c>
      <c r="N349" s="136"/>
    </row>
    <row r="350" spans="1:14" ht="70.150000000000006" customHeight="1" thickBot="1" x14ac:dyDescent="0.3">
      <c r="A350" s="124"/>
      <c r="B350" s="126"/>
      <c r="C350" s="126"/>
      <c r="D350" s="4" t="s">
        <v>6</v>
      </c>
      <c r="E350" s="27"/>
      <c r="F350" s="27"/>
      <c r="G350" s="27"/>
      <c r="H350" s="27"/>
      <c r="I350" s="27"/>
      <c r="J350" s="13">
        <f t="shared" ref="J350:L350" si="234">J346+J347+J348+J349</f>
        <v>200000</v>
      </c>
      <c r="K350" s="21">
        <f t="shared" si="234"/>
        <v>15000</v>
      </c>
      <c r="L350" s="3">
        <f t="shared" si="234"/>
        <v>0</v>
      </c>
      <c r="M350" s="3">
        <f t="shared" ref="M350" si="235">M346+M347+M348+M349</f>
        <v>0</v>
      </c>
      <c r="N350" s="137"/>
    </row>
    <row r="351" spans="1:14" ht="76.900000000000006" hidden="1" customHeight="1" thickBot="1" x14ac:dyDescent="0.3">
      <c r="A351" s="101"/>
      <c r="B351" s="101"/>
      <c r="C351" s="101" t="s">
        <v>18</v>
      </c>
      <c r="D351" s="4" t="s">
        <v>17</v>
      </c>
      <c r="E351" s="27" t="s">
        <v>204</v>
      </c>
      <c r="F351" s="27" t="s">
        <v>142</v>
      </c>
      <c r="G351" s="27" t="s">
        <v>208</v>
      </c>
      <c r="H351" s="27" t="s">
        <v>144</v>
      </c>
      <c r="I351" s="27" t="s">
        <v>209</v>
      </c>
      <c r="J351" s="13">
        <f>J357</f>
        <v>0</v>
      </c>
      <c r="K351" s="21">
        <v>0</v>
      </c>
      <c r="L351" s="3">
        <v>0</v>
      </c>
      <c r="M351" s="3">
        <f>M357</f>
        <v>0</v>
      </c>
      <c r="N351" s="135"/>
    </row>
    <row r="352" spans="1:14" ht="58.9" hidden="1" customHeight="1" thickBot="1" x14ac:dyDescent="0.3">
      <c r="A352" s="125"/>
      <c r="B352" s="125"/>
      <c r="C352" s="125"/>
      <c r="D352" s="4" t="s">
        <v>3</v>
      </c>
      <c r="E352" s="27"/>
      <c r="F352" s="27"/>
      <c r="G352" s="27"/>
      <c r="H352" s="27"/>
      <c r="I352" s="27"/>
      <c r="J352" s="13">
        <v>0</v>
      </c>
      <c r="K352" s="21">
        <v>0</v>
      </c>
      <c r="L352" s="3">
        <v>0</v>
      </c>
      <c r="M352" s="3">
        <v>0</v>
      </c>
      <c r="N352" s="136"/>
    </row>
    <row r="353" spans="1:14" ht="63" hidden="1" customHeight="1" thickBot="1" x14ac:dyDescent="0.3">
      <c r="A353" s="125"/>
      <c r="B353" s="125"/>
      <c r="C353" s="125"/>
      <c r="D353" s="4" t="s">
        <v>4</v>
      </c>
      <c r="E353" s="27"/>
      <c r="F353" s="27"/>
      <c r="G353" s="27"/>
      <c r="H353" s="27"/>
      <c r="I353" s="27"/>
      <c r="J353" s="13">
        <v>0</v>
      </c>
      <c r="K353" s="21">
        <v>0</v>
      </c>
      <c r="L353" s="3">
        <v>0</v>
      </c>
      <c r="M353" s="3">
        <v>0</v>
      </c>
      <c r="N353" s="136"/>
    </row>
    <row r="354" spans="1:14" ht="82.9" hidden="1" customHeight="1" thickBot="1" x14ac:dyDescent="0.3">
      <c r="A354" s="125"/>
      <c r="B354" s="125"/>
      <c r="C354" s="125"/>
      <c r="D354" s="4" t="s">
        <v>5</v>
      </c>
      <c r="E354" s="27"/>
      <c r="F354" s="27"/>
      <c r="G354" s="27"/>
      <c r="H354" s="27"/>
      <c r="I354" s="27"/>
      <c r="J354" s="13">
        <v>0</v>
      </c>
      <c r="K354" s="21">
        <v>0</v>
      </c>
      <c r="L354" s="3">
        <v>0</v>
      </c>
      <c r="M354" s="3">
        <v>0</v>
      </c>
      <c r="N354" s="136"/>
    </row>
    <row r="355" spans="1:14" ht="67.150000000000006" hidden="1" customHeight="1" thickBot="1" x14ac:dyDescent="0.3">
      <c r="A355" s="126"/>
      <c r="B355" s="126"/>
      <c r="C355" s="126"/>
      <c r="D355" s="4" t="s">
        <v>6</v>
      </c>
      <c r="E355" s="27"/>
      <c r="F355" s="27"/>
      <c r="G355" s="27"/>
      <c r="H355" s="27"/>
      <c r="I355" s="27"/>
      <c r="J355" s="13">
        <f t="shared" ref="J355:L355" si="236">J351+J352+J353+J354</f>
        <v>0</v>
      </c>
      <c r="K355" s="21">
        <f t="shared" si="236"/>
        <v>0</v>
      </c>
      <c r="L355" s="3">
        <f t="shared" si="236"/>
        <v>0</v>
      </c>
      <c r="M355" s="3">
        <f t="shared" ref="M355" si="237">M351+M352+M353+M354</f>
        <v>0</v>
      </c>
      <c r="N355" s="137"/>
    </row>
    <row r="356" spans="1:14" ht="67.900000000000006" customHeight="1" thickBot="1" x14ac:dyDescent="0.3">
      <c r="A356" s="98">
        <v>14</v>
      </c>
      <c r="B356" s="101" t="s">
        <v>78</v>
      </c>
      <c r="C356" s="138"/>
      <c r="D356" s="104" t="s">
        <v>17</v>
      </c>
      <c r="E356" s="27" t="s">
        <v>141</v>
      </c>
      <c r="F356" s="27" t="s">
        <v>142</v>
      </c>
      <c r="G356" s="27" t="s">
        <v>208</v>
      </c>
      <c r="H356" s="27" t="s">
        <v>144</v>
      </c>
      <c r="I356" s="27" t="s">
        <v>209</v>
      </c>
      <c r="J356" s="13">
        <f>J362</f>
        <v>200000</v>
      </c>
      <c r="K356" s="21">
        <f t="shared" ref="K356:L356" si="238">K362</f>
        <v>15000</v>
      </c>
      <c r="L356" s="3">
        <f t="shared" si="238"/>
        <v>0</v>
      </c>
      <c r="M356" s="3">
        <f>M362</f>
        <v>0</v>
      </c>
      <c r="N356" s="135" t="s">
        <v>235</v>
      </c>
    </row>
    <row r="357" spans="1:14" ht="61.9" customHeight="1" thickBot="1" x14ac:dyDescent="0.3">
      <c r="A357" s="99"/>
      <c r="B357" s="102"/>
      <c r="C357" s="139"/>
      <c r="D357" s="91"/>
      <c r="E357" s="27" t="s">
        <v>204</v>
      </c>
      <c r="F357" s="27" t="s">
        <v>142</v>
      </c>
      <c r="G357" s="27" t="s">
        <v>208</v>
      </c>
      <c r="H357" s="27" t="s">
        <v>144</v>
      </c>
      <c r="I357" s="27" t="s">
        <v>209</v>
      </c>
      <c r="J357" s="13">
        <f>J363</f>
        <v>0</v>
      </c>
      <c r="K357" s="21">
        <f>K364</f>
        <v>0</v>
      </c>
      <c r="L357" s="3">
        <f>L364</f>
        <v>0</v>
      </c>
      <c r="M357" s="3">
        <f>M363</f>
        <v>0</v>
      </c>
      <c r="N357" s="136"/>
    </row>
    <row r="358" spans="1:14" ht="63" customHeight="1" thickBot="1" x14ac:dyDescent="0.3">
      <c r="A358" s="99"/>
      <c r="B358" s="102"/>
      <c r="C358" s="139"/>
      <c r="D358" s="4" t="s">
        <v>3</v>
      </c>
      <c r="E358" s="27"/>
      <c r="F358" s="27"/>
      <c r="G358" s="27"/>
      <c r="H358" s="27"/>
      <c r="I358" s="27"/>
      <c r="J358" s="13">
        <f t="shared" ref="J358:J360" si="239">J364</f>
        <v>0</v>
      </c>
      <c r="K358" s="21">
        <f t="shared" ref="K358:M360" si="240">K364</f>
        <v>0</v>
      </c>
      <c r="L358" s="3">
        <f t="shared" si="240"/>
        <v>0</v>
      </c>
      <c r="M358" s="3">
        <f t="shared" si="240"/>
        <v>0</v>
      </c>
      <c r="N358" s="136"/>
    </row>
    <row r="359" spans="1:14" ht="54" customHeight="1" thickBot="1" x14ac:dyDescent="0.3">
      <c r="A359" s="99"/>
      <c r="B359" s="102"/>
      <c r="C359" s="139"/>
      <c r="D359" s="4" t="s">
        <v>4</v>
      </c>
      <c r="E359" s="27"/>
      <c r="F359" s="27"/>
      <c r="G359" s="27"/>
      <c r="H359" s="27"/>
      <c r="I359" s="27"/>
      <c r="J359" s="13">
        <f t="shared" si="239"/>
        <v>0</v>
      </c>
      <c r="K359" s="21">
        <f t="shared" ref="K359:L359" si="241">K365</f>
        <v>0</v>
      </c>
      <c r="L359" s="3">
        <f t="shared" si="241"/>
        <v>0</v>
      </c>
      <c r="M359" s="3">
        <f t="shared" si="240"/>
        <v>0</v>
      </c>
      <c r="N359" s="136"/>
    </row>
    <row r="360" spans="1:14" ht="61.9" customHeight="1" thickBot="1" x14ac:dyDescent="0.3">
      <c r="A360" s="99"/>
      <c r="B360" s="102"/>
      <c r="C360" s="139"/>
      <c r="D360" s="4" t="s">
        <v>5</v>
      </c>
      <c r="E360" s="27"/>
      <c r="F360" s="27"/>
      <c r="G360" s="27"/>
      <c r="H360" s="27"/>
      <c r="I360" s="27"/>
      <c r="J360" s="13">
        <f t="shared" si="239"/>
        <v>0</v>
      </c>
      <c r="K360" s="21">
        <f t="shared" ref="K360:L360" si="242">K366</f>
        <v>0</v>
      </c>
      <c r="L360" s="3">
        <f t="shared" si="242"/>
        <v>0</v>
      </c>
      <c r="M360" s="3">
        <f t="shared" si="240"/>
        <v>0</v>
      </c>
      <c r="N360" s="136"/>
    </row>
    <row r="361" spans="1:14" ht="55.9" customHeight="1" thickBot="1" x14ac:dyDescent="0.3">
      <c r="A361" s="100"/>
      <c r="B361" s="103"/>
      <c r="C361" s="140"/>
      <c r="D361" s="4" t="s">
        <v>6</v>
      </c>
      <c r="E361" s="27"/>
      <c r="F361" s="27"/>
      <c r="G361" s="27"/>
      <c r="H361" s="27"/>
      <c r="I361" s="27"/>
      <c r="J361" s="13">
        <f>J356+J358+J359+J360+J357</f>
        <v>200000</v>
      </c>
      <c r="K361" s="21">
        <f t="shared" ref="K361:L361" si="243">K356+K358+K359+K360</f>
        <v>15000</v>
      </c>
      <c r="L361" s="3">
        <f t="shared" si="243"/>
        <v>0</v>
      </c>
      <c r="M361" s="3">
        <f>M356+M358+M359+M360+M357</f>
        <v>0</v>
      </c>
      <c r="N361" s="137"/>
    </row>
    <row r="362" spans="1:14" ht="49.9" customHeight="1" thickBot="1" x14ac:dyDescent="0.3">
      <c r="A362" s="127" t="s">
        <v>61</v>
      </c>
      <c r="B362" s="101" t="s">
        <v>80</v>
      </c>
      <c r="C362" s="138"/>
      <c r="D362" s="104" t="s">
        <v>17</v>
      </c>
      <c r="E362" s="27" t="s">
        <v>141</v>
      </c>
      <c r="F362" s="27" t="s">
        <v>142</v>
      </c>
      <c r="G362" s="27" t="s">
        <v>208</v>
      </c>
      <c r="H362" s="27" t="s">
        <v>144</v>
      </c>
      <c r="I362" s="27" t="s">
        <v>209</v>
      </c>
      <c r="J362" s="13">
        <f>J368+J383</f>
        <v>200000</v>
      </c>
      <c r="K362" s="21">
        <f t="shared" ref="K362:L362" si="244">K368+K383</f>
        <v>15000</v>
      </c>
      <c r="L362" s="3">
        <f t="shared" si="244"/>
        <v>0</v>
      </c>
      <c r="M362" s="3">
        <f>M368+M383</f>
        <v>0</v>
      </c>
      <c r="N362" s="135"/>
    </row>
    <row r="363" spans="1:14" ht="52.9" customHeight="1" thickBot="1" x14ac:dyDescent="0.3">
      <c r="A363" s="133"/>
      <c r="B363" s="102"/>
      <c r="C363" s="139"/>
      <c r="D363" s="91"/>
      <c r="E363" s="27" t="s">
        <v>204</v>
      </c>
      <c r="F363" s="27" t="s">
        <v>142</v>
      </c>
      <c r="G363" s="27" t="s">
        <v>208</v>
      </c>
      <c r="H363" s="27" t="s">
        <v>144</v>
      </c>
      <c r="I363" s="27" t="s">
        <v>209</v>
      </c>
      <c r="J363" s="13">
        <f>J373</f>
        <v>0</v>
      </c>
      <c r="K363" s="21">
        <v>0</v>
      </c>
      <c r="L363" s="3">
        <v>0</v>
      </c>
      <c r="M363" s="3">
        <f>M373</f>
        <v>0</v>
      </c>
      <c r="N363" s="136"/>
    </row>
    <row r="364" spans="1:14" ht="57" customHeight="1" thickBot="1" x14ac:dyDescent="0.3">
      <c r="A364" s="133"/>
      <c r="B364" s="102"/>
      <c r="C364" s="139"/>
      <c r="D364" s="4" t="s">
        <v>3</v>
      </c>
      <c r="E364" s="27"/>
      <c r="F364" s="27"/>
      <c r="G364" s="27"/>
      <c r="H364" s="27"/>
      <c r="I364" s="27"/>
      <c r="J364" s="13">
        <f t="shared" ref="J364:J366" si="245">J369+J374+J379</f>
        <v>0</v>
      </c>
      <c r="K364" s="21">
        <f t="shared" ref="K364:M366" si="246">K369+K374+K379</f>
        <v>0</v>
      </c>
      <c r="L364" s="3">
        <f t="shared" si="246"/>
        <v>0</v>
      </c>
      <c r="M364" s="3">
        <f t="shared" si="246"/>
        <v>0</v>
      </c>
      <c r="N364" s="136"/>
    </row>
    <row r="365" spans="1:14" ht="70.150000000000006" customHeight="1" thickBot="1" x14ac:dyDescent="0.3">
      <c r="A365" s="133"/>
      <c r="B365" s="102"/>
      <c r="C365" s="139"/>
      <c r="D365" s="4" t="s">
        <v>4</v>
      </c>
      <c r="E365" s="27"/>
      <c r="F365" s="27"/>
      <c r="G365" s="27"/>
      <c r="H365" s="27"/>
      <c r="I365" s="27"/>
      <c r="J365" s="13">
        <f t="shared" si="245"/>
        <v>0</v>
      </c>
      <c r="K365" s="21">
        <f t="shared" ref="K365:L365" si="247">K370+K375+K380</f>
        <v>0</v>
      </c>
      <c r="L365" s="3">
        <f t="shared" si="247"/>
        <v>0</v>
      </c>
      <c r="M365" s="3">
        <f t="shared" si="246"/>
        <v>0</v>
      </c>
      <c r="N365" s="136"/>
    </row>
    <row r="366" spans="1:14" ht="61.9" customHeight="1" thickBot="1" x14ac:dyDescent="0.3">
      <c r="A366" s="133"/>
      <c r="B366" s="102"/>
      <c r="C366" s="139"/>
      <c r="D366" s="4" t="s">
        <v>5</v>
      </c>
      <c r="E366" s="27"/>
      <c r="F366" s="27"/>
      <c r="G366" s="27"/>
      <c r="H366" s="27"/>
      <c r="I366" s="27"/>
      <c r="J366" s="13">
        <f t="shared" si="245"/>
        <v>0</v>
      </c>
      <c r="K366" s="21">
        <f t="shared" ref="K366:L366" si="248">K371+K376+K381</f>
        <v>0</v>
      </c>
      <c r="L366" s="3">
        <f t="shared" si="248"/>
        <v>0</v>
      </c>
      <c r="M366" s="3">
        <f t="shared" si="246"/>
        <v>0</v>
      </c>
      <c r="N366" s="136"/>
    </row>
    <row r="367" spans="1:14" ht="58.9" customHeight="1" thickBot="1" x14ac:dyDescent="0.3">
      <c r="A367" s="134"/>
      <c r="B367" s="103"/>
      <c r="C367" s="140"/>
      <c r="D367" s="4" t="s">
        <v>6</v>
      </c>
      <c r="E367" s="27"/>
      <c r="F367" s="27"/>
      <c r="G367" s="27"/>
      <c r="H367" s="27"/>
      <c r="I367" s="27"/>
      <c r="J367" s="13">
        <f t="shared" ref="J367" si="249">J362+J364+J365+J366</f>
        <v>200000</v>
      </c>
      <c r="K367" s="21">
        <f t="shared" ref="K367:M367" si="250">K362+K364+K365+K366</f>
        <v>15000</v>
      </c>
      <c r="L367" s="3">
        <f t="shared" si="250"/>
        <v>0</v>
      </c>
      <c r="M367" s="3">
        <f t="shared" si="250"/>
        <v>0</v>
      </c>
      <c r="N367" s="137"/>
    </row>
    <row r="368" spans="1:14" ht="67.150000000000006" customHeight="1" thickBot="1" x14ac:dyDescent="0.3">
      <c r="A368" s="127" t="s">
        <v>269</v>
      </c>
      <c r="B368" s="101" t="s">
        <v>89</v>
      </c>
      <c r="C368" s="138"/>
      <c r="D368" s="4" t="s">
        <v>17</v>
      </c>
      <c r="E368" s="27" t="s">
        <v>141</v>
      </c>
      <c r="F368" s="27" t="s">
        <v>142</v>
      </c>
      <c r="G368" s="27" t="s">
        <v>208</v>
      </c>
      <c r="H368" s="27" t="s">
        <v>144</v>
      </c>
      <c r="I368" s="27" t="s">
        <v>209</v>
      </c>
      <c r="J368" s="13">
        <v>15000</v>
      </c>
      <c r="K368" s="21">
        <v>15000</v>
      </c>
      <c r="L368" s="3">
        <v>0</v>
      </c>
      <c r="M368" s="3">
        <v>0</v>
      </c>
      <c r="N368" s="135"/>
    </row>
    <row r="369" spans="1:14" ht="64.900000000000006" customHeight="1" thickBot="1" x14ac:dyDescent="0.3">
      <c r="A369" s="133"/>
      <c r="B369" s="102"/>
      <c r="C369" s="139"/>
      <c r="D369" s="4" t="s">
        <v>3</v>
      </c>
      <c r="E369" s="27"/>
      <c r="F369" s="27"/>
      <c r="G369" s="27"/>
      <c r="H369" s="27"/>
      <c r="I369" s="27"/>
      <c r="J369" s="13">
        <v>0</v>
      </c>
      <c r="K369" s="21">
        <v>0</v>
      </c>
      <c r="L369" s="3">
        <v>0</v>
      </c>
      <c r="M369" s="3">
        <v>0</v>
      </c>
      <c r="N369" s="136"/>
    </row>
    <row r="370" spans="1:14" ht="63" customHeight="1" thickBot="1" x14ac:dyDescent="0.3">
      <c r="A370" s="133"/>
      <c r="B370" s="102"/>
      <c r="C370" s="139"/>
      <c r="D370" s="4" t="s">
        <v>4</v>
      </c>
      <c r="E370" s="27"/>
      <c r="F370" s="27"/>
      <c r="G370" s="27"/>
      <c r="H370" s="27"/>
      <c r="I370" s="27"/>
      <c r="J370" s="13">
        <v>0</v>
      </c>
      <c r="K370" s="21">
        <v>0</v>
      </c>
      <c r="L370" s="3">
        <v>0</v>
      </c>
      <c r="M370" s="3">
        <v>0</v>
      </c>
      <c r="N370" s="136"/>
    </row>
    <row r="371" spans="1:14" ht="52.15" customHeight="1" thickBot="1" x14ac:dyDescent="0.3">
      <c r="A371" s="133"/>
      <c r="B371" s="102"/>
      <c r="C371" s="139"/>
      <c r="D371" s="4" t="s">
        <v>5</v>
      </c>
      <c r="E371" s="27"/>
      <c r="F371" s="27"/>
      <c r="G371" s="27"/>
      <c r="H371" s="27"/>
      <c r="I371" s="27"/>
      <c r="J371" s="13">
        <v>0</v>
      </c>
      <c r="K371" s="21">
        <v>0</v>
      </c>
      <c r="L371" s="3">
        <v>0</v>
      </c>
      <c r="M371" s="3">
        <v>0</v>
      </c>
      <c r="N371" s="136"/>
    </row>
    <row r="372" spans="1:14" ht="49.15" customHeight="1" thickBot="1" x14ac:dyDescent="0.3">
      <c r="A372" s="134"/>
      <c r="B372" s="103"/>
      <c r="C372" s="140"/>
      <c r="D372" s="4" t="s">
        <v>6</v>
      </c>
      <c r="E372" s="27"/>
      <c r="F372" s="27"/>
      <c r="G372" s="27"/>
      <c r="H372" s="27"/>
      <c r="I372" s="27"/>
      <c r="J372" s="13">
        <f t="shared" ref="J372" si="251">J368+J369+J370+J371</f>
        <v>15000</v>
      </c>
      <c r="K372" s="21">
        <f t="shared" ref="K372:M372" si="252">K368+K369+K370+K371</f>
        <v>15000</v>
      </c>
      <c r="L372" s="3">
        <f t="shared" si="252"/>
        <v>0</v>
      </c>
      <c r="M372" s="3">
        <f t="shared" si="252"/>
        <v>0</v>
      </c>
      <c r="N372" s="137"/>
    </row>
    <row r="373" spans="1:14" ht="43.15" customHeight="1" thickBot="1" x14ac:dyDescent="0.3">
      <c r="A373" s="127" t="s">
        <v>270</v>
      </c>
      <c r="B373" s="101" t="s">
        <v>210</v>
      </c>
      <c r="C373" s="138"/>
      <c r="D373" s="4" t="s">
        <v>17</v>
      </c>
      <c r="E373" s="27" t="s">
        <v>141</v>
      </c>
      <c r="F373" s="27" t="s">
        <v>142</v>
      </c>
      <c r="G373" s="27" t="s">
        <v>208</v>
      </c>
      <c r="H373" s="27" t="s">
        <v>144</v>
      </c>
      <c r="I373" s="27" t="s">
        <v>209</v>
      </c>
      <c r="J373" s="13">
        <v>0</v>
      </c>
      <c r="K373" s="21">
        <v>6000</v>
      </c>
      <c r="L373" s="3">
        <v>0</v>
      </c>
      <c r="M373" s="3">
        <v>0</v>
      </c>
      <c r="N373" s="135"/>
    </row>
    <row r="374" spans="1:14" ht="45" customHeight="1" thickBot="1" x14ac:dyDescent="0.3">
      <c r="A374" s="133"/>
      <c r="B374" s="125"/>
      <c r="C374" s="139"/>
      <c r="D374" s="4" t="s">
        <v>3</v>
      </c>
      <c r="E374" s="27"/>
      <c r="F374" s="27"/>
      <c r="G374" s="27"/>
      <c r="H374" s="27"/>
      <c r="I374" s="27"/>
      <c r="J374" s="13">
        <v>0</v>
      </c>
      <c r="K374" s="21">
        <v>0</v>
      </c>
      <c r="L374" s="3">
        <v>0</v>
      </c>
      <c r="M374" s="3">
        <v>0</v>
      </c>
      <c r="N374" s="136"/>
    </row>
    <row r="375" spans="1:14" ht="51" customHeight="1" thickBot="1" x14ac:dyDescent="0.3">
      <c r="A375" s="133"/>
      <c r="B375" s="125"/>
      <c r="C375" s="139"/>
      <c r="D375" s="4" t="s">
        <v>4</v>
      </c>
      <c r="E375" s="27"/>
      <c r="F375" s="27"/>
      <c r="G375" s="27"/>
      <c r="H375" s="27"/>
      <c r="I375" s="27"/>
      <c r="J375" s="13">
        <v>0</v>
      </c>
      <c r="K375" s="21">
        <v>0</v>
      </c>
      <c r="L375" s="3">
        <v>0</v>
      </c>
      <c r="M375" s="3">
        <v>0</v>
      </c>
      <c r="N375" s="136"/>
    </row>
    <row r="376" spans="1:14" ht="42" customHeight="1" thickBot="1" x14ac:dyDescent="0.3">
      <c r="A376" s="133"/>
      <c r="B376" s="125"/>
      <c r="C376" s="139"/>
      <c r="D376" s="4" t="s">
        <v>5</v>
      </c>
      <c r="E376" s="27"/>
      <c r="F376" s="27"/>
      <c r="G376" s="27"/>
      <c r="H376" s="27"/>
      <c r="I376" s="27"/>
      <c r="J376" s="13">
        <v>0</v>
      </c>
      <c r="K376" s="21">
        <v>0</v>
      </c>
      <c r="L376" s="3">
        <v>0</v>
      </c>
      <c r="M376" s="3">
        <v>0</v>
      </c>
      <c r="N376" s="136"/>
    </row>
    <row r="377" spans="1:14" ht="46.9" customHeight="1" thickBot="1" x14ac:dyDescent="0.3">
      <c r="A377" s="134"/>
      <c r="B377" s="126"/>
      <c r="C377" s="140"/>
      <c r="D377" s="4" t="s">
        <v>6</v>
      </c>
      <c r="E377" s="27"/>
      <c r="F377" s="27"/>
      <c r="G377" s="27"/>
      <c r="H377" s="27"/>
      <c r="I377" s="27"/>
      <c r="J377" s="13">
        <f t="shared" ref="J377" si="253">J373+J374+J375+J376</f>
        <v>0</v>
      </c>
      <c r="K377" s="21">
        <f t="shared" ref="K377:M377" si="254">K373+K374+K375+K376</f>
        <v>6000</v>
      </c>
      <c r="L377" s="3">
        <f t="shared" si="254"/>
        <v>0</v>
      </c>
      <c r="M377" s="3">
        <f t="shared" si="254"/>
        <v>0</v>
      </c>
      <c r="N377" s="137"/>
    </row>
    <row r="378" spans="1:14" ht="1.1499999999999999" customHeight="1" thickBot="1" x14ac:dyDescent="0.3">
      <c r="A378" s="127" t="s">
        <v>246</v>
      </c>
      <c r="B378" s="101" t="s">
        <v>24</v>
      </c>
      <c r="C378" s="138"/>
      <c r="D378" s="4" t="s">
        <v>17</v>
      </c>
      <c r="E378" s="27"/>
      <c r="F378" s="27"/>
      <c r="G378" s="27"/>
      <c r="H378" s="27"/>
      <c r="I378" s="27"/>
      <c r="J378" s="13">
        <v>0</v>
      </c>
      <c r="K378" s="21">
        <v>0</v>
      </c>
      <c r="L378" s="3">
        <v>0</v>
      </c>
      <c r="M378" s="3">
        <v>0</v>
      </c>
      <c r="N378" s="135"/>
    </row>
    <row r="379" spans="1:14" ht="43.15" hidden="1" customHeight="1" thickBot="1" x14ac:dyDescent="0.3">
      <c r="A379" s="133"/>
      <c r="B379" s="125"/>
      <c r="C379" s="139"/>
      <c r="D379" s="4" t="s">
        <v>3</v>
      </c>
      <c r="E379" s="27"/>
      <c r="F379" s="27"/>
      <c r="G379" s="27"/>
      <c r="H379" s="27"/>
      <c r="I379" s="27"/>
      <c r="J379" s="13">
        <v>0</v>
      </c>
      <c r="K379" s="21">
        <v>0</v>
      </c>
      <c r="L379" s="3">
        <v>0</v>
      </c>
      <c r="M379" s="3">
        <v>0</v>
      </c>
      <c r="N379" s="136"/>
    </row>
    <row r="380" spans="1:14" ht="24" hidden="1" customHeight="1" thickBot="1" x14ac:dyDescent="0.3">
      <c r="A380" s="133"/>
      <c r="B380" s="125"/>
      <c r="C380" s="139"/>
      <c r="D380" s="4" t="s">
        <v>4</v>
      </c>
      <c r="E380" s="27"/>
      <c r="F380" s="27"/>
      <c r="G380" s="27"/>
      <c r="H380" s="27"/>
      <c r="I380" s="27"/>
      <c r="J380" s="13">
        <v>0</v>
      </c>
      <c r="K380" s="21">
        <v>0</v>
      </c>
      <c r="L380" s="3">
        <v>0</v>
      </c>
      <c r="M380" s="3">
        <v>0</v>
      </c>
      <c r="N380" s="136"/>
    </row>
    <row r="381" spans="1:14" ht="70.150000000000006" hidden="1" customHeight="1" thickBot="1" x14ac:dyDescent="0.3">
      <c r="A381" s="133"/>
      <c r="B381" s="125"/>
      <c r="C381" s="139"/>
      <c r="D381" s="4" t="s">
        <v>5</v>
      </c>
      <c r="E381" s="27"/>
      <c r="F381" s="27"/>
      <c r="G381" s="27"/>
      <c r="H381" s="27"/>
      <c r="I381" s="27"/>
      <c r="J381" s="13">
        <v>0</v>
      </c>
      <c r="K381" s="21">
        <v>0</v>
      </c>
      <c r="L381" s="3">
        <v>0</v>
      </c>
      <c r="M381" s="3">
        <v>0</v>
      </c>
      <c r="N381" s="136"/>
    </row>
    <row r="382" spans="1:14" ht="3" hidden="1" customHeight="1" thickBot="1" x14ac:dyDescent="0.3">
      <c r="A382" s="134"/>
      <c r="B382" s="126"/>
      <c r="C382" s="140"/>
      <c r="D382" s="4" t="s">
        <v>6</v>
      </c>
      <c r="E382" s="27"/>
      <c r="F382" s="27"/>
      <c r="G382" s="27"/>
      <c r="H382" s="27"/>
      <c r="I382" s="27"/>
      <c r="J382" s="13">
        <f t="shared" ref="J382" si="255">J378+J379+J380+J381</f>
        <v>0</v>
      </c>
      <c r="K382" s="21">
        <f t="shared" ref="K382:M382" si="256">K378+K379+K380+K381</f>
        <v>0</v>
      </c>
      <c r="L382" s="3">
        <f t="shared" si="256"/>
        <v>0</v>
      </c>
      <c r="M382" s="3">
        <f t="shared" si="256"/>
        <v>0</v>
      </c>
      <c r="N382" s="137"/>
    </row>
    <row r="383" spans="1:14" ht="52.15" customHeight="1" thickBot="1" x14ac:dyDescent="0.3">
      <c r="A383" s="127" t="s">
        <v>271</v>
      </c>
      <c r="B383" s="101" t="s">
        <v>254</v>
      </c>
      <c r="C383" s="138"/>
      <c r="D383" s="4" t="s">
        <v>17</v>
      </c>
      <c r="E383" s="27" t="s">
        <v>141</v>
      </c>
      <c r="F383" s="27" t="s">
        <v>142</v>
      </c>
      <c r="G383" s="27" t="s">
        <v>208</v>
      </c>
      <c r="H383" s="27" t="s">
        <v>144</v>
      </c>
      <c r="I383" s="27" t="s">
        <v>209</v>
      </c>
      <c r="J383" s="13">
        <v>185000</v>
      </c>
      <c r="K383" s="21">
        <v>0</v>
      </c>
      <c r="L383" s="3">
        <v>0</v>
      </c>
      <c r="M383" s="3">
        <v>0</v>
      </c>
      <c r="N383" s="135"/>
    </row>
    <row r="384" spans="1:14" ht="49.9" customHeight="1" thickBot="1" x14ac:dyDescent="0.3">
      <c r="A384" s="133"/>
      <c r="B384" s="125"/>
      <c r="C384" s="139"/>
      <c r="D384" s="4" t="s">
        <v>3</v>
      </c>
      <c r="E384" s="27"/>
      <c r="F384" s="27"/>
      <c r="G384" s="27"/>
      <c r="H384" s="27"/>
      <c r="I384" s="27"/>
      <c r="J384" s="13">
        <v>0</v>
      </c>
      <c r="K384" s="21">
        <v>0</v>
      </c>
      <c r="L384" s="3">
        <v>0</v>
      </c>
      <c r="M384" s="3">
        <v>0</v>
      </c>
      <c r="N384" s="136"/>
    </row>
    <row r="385" spans="1:14" ht="73.900000000000006" customHeight="1" thickBot="1" x14ac:dyDescent="0.3">
      <c r="A385" s="133"/>
      <c r="B385" s="125"/>
      <c r="C385" s="139"/>
      <c r="D385" s="4" t="s">
        <v>4</v>
      </c>
      <c r="E385" s="27"/>
      <c r="F385" s="27"/>
      <c r="G385" s="27"/>
      <c r="H385" s="27"/>
      <c r="I385" s="27"/>
      <c r="J385" s="13">
        <v>0</v>
      </c>
      <c r="K385" s="21">
        <v>0</v>
      </c>
      <c r="L385" s="3">
        <v>0</v>
      </c>
      <c r="M385" s="3">
        <v>0</v>
      </c>
      <c r="N385" s="136"/>
    </row>
    <row r="386" spans="1:14" ht="57" customHeight="1" thickBot="1" x14ac:dyDescent="0.3">
      <c r="A386" s="133"/>
      <c r="B386" s="125"/>
      <c r="C386" s="139"/>
      <c r="D386" s="4" t="s">
        <v>5</v>
      </c>
      <c r="E386" s="27"/>
      <c r="F386" s="27"/>
      <c r="G386" s="27"/>
      <c r="H386" s="27"/>
      <c r="I386" s="27"/>
      <c r="J386" s="13">
        <v>0</v>
      </c>
      <c r="K386" s="21">
        <v>0</v>
      </c>
      <c r="L386" s="3">
        <v>0</v>
      </c>
      <c r="M386" s="3">
        <v>0</v>
      </c>
      <c r="N386" s="136"/>
    </row>
    <row r="387" spans="1:14" ht="66.599999999999994" customHeight="1" thickBot="1" x14ac:dyDescent="0.3">
      <c r="A387" s="134"/>
      <c r="B387" s="126"/>
      <c r="C387" s="140"/>
      <c r="D387" s="4" t="s">
        <v>6</v>
      </c>
      <c r="E387" s="27"/>
      <c r="F387" s="27"/>
      <c r="G387" s="27"/>
      <c r="H387" s="27"/>
      <c r="I387" s="27"/>
      <c r="J387" s="13">
        <f t="shared" ref="J387" si="257">J383+J384+J385+J386</f>
        <v>185000</v>
      </c>
      <c r="K387" s="21">
        <f t="shared" ref="K387:M387" si="258">K383+K384+K385+K386</f>
        <v>0</v>
      </c>
      <c r="L387" s="3">
        <f t="shared" si="258"/>
        <v>0</v>
      </c>
      <c r="M387" s="3">
        <f t="shared" si="258"/>
        <v>0</v>
      </c>
      <c r="N387" s="137"/>
    </row>
    <row r="388" spans="1:14" ht="60" hidden="1" customHeight="1" thickBot="1" x14ac:dyDescent="0.3">
      <c r="A388" s="127" t="s">
        <v>247</v>
      </c>
      <c r="B388" s="101" t="s">
        <v>88</v>
      </c>
      <c r="C388" s="138"/>
      <c r="D388" s="4" t="s">
        <v>17</v>
      </c>
      <c r="E388" s="27"/>
      <c r="F388" s="27"/>
      <c r="G388" s="27"/>
      <c r="H388" s="27"/>
      <c r="I388" s="27"/>
      <c r="J388" s="13">
        <v>0</v>
      </c>
      <c r="K388" s="21">
        <v>0</v>
      </c>
      <c r="L388" s="3">
        <v>0</v>
      </c>
      <c r="M388" s="3">
        <v>0</v>
      </c>
      <c r="N388" s="135"/>
    </row>
    <row r="389" spans="1:14" ht="79.900000000000006" hidden="1" customHeight="1" thickBot="1" x14ac:dyDescent="0.3">
      <c r="A389" s="133"/>
      <c r="B389" s="125"/>
      <c r="C389" s="139"/>
      <c r="D389" s="4" t="s">
        <v>3</v>
      </c>
      <c r="E389" s="27"/>
      <c r="F389" s="27"/>
      <c r="G389" s="27"/>
      <c r="H389" s="27"/>
      <c r="I389" s="27"/>
      <c r="J389" s="13">
        <v>0</v>
      </c>
      <c r="K389" s="21">
        <v>0</v>
      </c>
      <c r="L389" s="3">
        <v>0</v>
      </c>
      <c r="M389" s="3">
        <v>0</v>
      </c>
      <c r="N389" s="136"/>
    </row>
    <row r="390" spans="1:14" ht="70.900000000000006" hidden="1" customHeight="1" thickBot="1" x14ac:dyDescent="0.3">
      <c r="A390" s="133"/>
      <c r="B390" s="125"/>
      <c r="C390" s="139"/>
      <c r="D390" s="4" t="s">
        <v>4</v>
      </c>
      <c r="E390" s="27"/>
      <c r="F390" s="27"/>
      <c r="G390" s="27"/>
      <c r="H390" s="27"/>
      <c r="I390" s="27"/>
      <c r="J390" s="13">
        <v>0</v>
      </c>
      <c r="K390" s="21">
        <v>0</v>
      </c>
      <c r="L390" s="3">
        <v>0</v>
      </c>
      <c r="M390" s="3">
        <v>0</v>
      </c>
      <c r="N390" s="136"/>
    </row>
    <row r="391" spans="1:14" ht="84" hidden="1" customHeight="1" thickBot="1" x14ac:dyDescent="0.3">
      <c r="A391" s="133"/>
      <c r="B391" s="125"/>
      <c r="C391" s="139"/>
      <c r="D391" s="4" t="s">
        <v>5</v>
      </c>
      <c r="E391" s="27"/>
      <c r="F391" s="27"/>
      <c r="G391" s="27"/>
      <c r="H391" s="27"/>
      <c r="I391" s="27"/>
      <c r="J391" s="13">
        <v>0</v>
      </c>
      <c r="K391" s="21">
        <v>0</v>
      </c>
      <c r="L391" s="3">
        <v>0</v>
      </c>
      <c r="M391" s="3">
        <v>0</v>
      </c>
      <c r="N391" s="136"/>
    </row>
    <row r="392" spans="1:14" ht="81" hidden="1" customHeight="1" thickBot="1" x14ac:dyDescent="0.35">
      <c r="A392" s="134"/>
      <c r="B392" s="126"/>
      <c r="C392" s="140"/>
      <c r="D392" s="4" t="s">
        <v>6</v>
      </c>
      <c r="E392" s="27"/>
      <c r="F392" s="27"/>
      <c r="G392" s="27"/>
      <c r="H392" s="27"/>
      <c r="I392" s="27"/>
      <c r="J392" s="13">
        <f t="shared" ref="J392:L392" si="259">J388+J389+J390+J391</f>
        <v>0</v>
      </c>
      <c r="K392" s="21">
        <f t="shared" si="259"/>
        <v>0</v>
      </c>
      <c r="L392" s="3">
        <f t="shared" si="259"/>
        <v>0</v>
      </c>
      <c r="M392" s="3">
        <f t="shared" ref="M392" si="260">M388+M389+M390+M391</f>
        <v>0</v>
      </c>
      <c r="N392" s="137"/>
    </row>
    <row r="393" spans="1:14" ht="64.150000000000006" hidden="1" customHeight="1" thickBot="1" x14ac:dyDescent="0.35">
      <c r="A393" s="127" t="s">
        <v>248</v>
      </c>
      <c r="B393" s="101" t="s">
        <v>93</v>
      </c>
      <c r="C393" s="138"/>
      <c r="D393" s="4" t="s">
        <v>17</v>
      </c>
      <c r="E393" s="27"/>
      <c r="F393" s="27"/>
      <c r="G393" s="27"/>
      <c r="H393" s="27"/>
      <c r="I393" s="27"/>
      <c r="J393" s="13">
        <v>0</v>
      </c>
      <c r="K393" s="21">
        <v>0</v>
      </c>
      <c r="L393" s="3">
        <v>0</v>
      </c>
      <c r="M393" s="3">
        <v>0</v>
      </c>
      <c r="N393" s="135"/>
    </row>
    <row r="394" spans="1:14" ht="39" hidden="1" customHeight="1" thickBot="1" x14ac:dyDescent="0.35">
      <c r="A394" s="133"/>
      <c r="B394" s="125"/>
      <c r="C394" s="139"/>
      <c r="D394" s="4" t="s">
        <v>3</v>
      </c>
      <c r="E394" s="27"/>
      <c r="F394" s="27"/>
      <c r="G394" s="27"/>
      <c r="H394" s="27"/>
      <c r="I394" s="27"/>
      <c r="J394" s="13">
        <v>0</v>
      </c>
      <c r="K394" s="21">
        <v>0</v>
      </c>
      <c r="L394" s="3">
        <v>0</v>
      </c>
      <c r="M394" s="3">
        <v>0</v>
      </c>
      <c r="N394" s="136"/>
    </row>
    <row r="395" spans="1:14" ht="46.15" hidden="1" customHeight="1" thickBot="1" x14ac:dyDescent="0.35">
      <c r="A395" s="133"/>
      <c r="B395" s="125"/>
      <c r="C395" s="139"/>
      <c r="D395" s="4" t="s">
        <v>4</v>
      </c>
      <c r="E395" s="27"/>
      <c r="F395" s="27"/>
      <c r="G395" s="27"/>
      <c r="H395" s="27"/>
      <c r="I395" s="27"/>
      <c r="J395" s="13">
        <v>0</v>
      </c>
      <c r="K395" s="21">
        <v>0</v>
      </c>
      <c r="L395" s="3">
        <v>0</v>
      </c>
      <c r="M395" s="3">
        <v>0</v>
      </c>
      <c r="N395" s="136"/>
    </row>
    <row r="396" spans="1:14" ht="37.9" hidden="1" customHeight="1" thickBot="1" x14ac:dyDescent="0.35">
      <c r="A396" s="133"/>
      <c r="B396" s="125"/>
      <c r="C396" s="139"/>
      <c r="D396" s="4" t="s">
        <v>5</v>
      </c>
      <c r="E396" s="27"/>
      <c r="F396" s="27"/>
      <c r="G396" s="27"/>
      <c r="H396" s="27"/>
      <c r="I396" s="27"/>
      <c r="J396" s="13">
        <v>0</v>
      </c>
      <c r="K396" s="21">
        <v>0</v>
      </c>
      <c r="L396" s="3">
        <v>0</v>
      </c>
      <c r="M396" s="3">
        <v>0</v>
      </c>
      <c r="N396" s="136"/>
    </row>
    <row r="397" spans="1:14" ht="57" hidden="1" customHeight="1" thickBot="1" x14ac:dyDescent="0.35">
      <c r="A397" s="134"/>
      <c r="B397" s="126"/>
      <c r="C397" s="140"/>
      <c r="D397" s="4" t="s">
        <v>6</v>
      </c>
      <c r="E397" s="27"/>
      <c r="F397" s="27"/>
      <c r="G397" s="27"/>
      <c r="H397" s="27"/>
      <c r="I397" s="27"/>
      <c r="J397" s="13">
        <f t="shared" ref="J397:L397" si="261">J393+J394+J395+J396</f>
        <v>0</v>
      </c>
      <c r="K397" s="21">
        <f t="shared" si="261"/>
        <v>0</v>
      </c>
      <c r="L397" s="3">
        <f t="shared" si="261"/>
        <v>0</v>
      </c>
      <c r="M397" s="3">
        <f t="shared" ref="M397" si="262">M393+M394+M395+M396</f>
        <v>0</v>
      </c>
      <c r="N397" s="137"/>
    </row>
    <row r="398" spans="1:14" ht="47.45" hidden="1" customHeight="1" thickBot="1" x14ac:dyDescent="0.35">
      <c r="A398" s="127" t="s">
        <v>249</v>
      </c>
      <c r="B398" s="101" t="s">
        <v>118</v>
      </c>
      <c r="C398" s="138"/>
      <c r="D398" s="4" t="s">
        <v>17</v>
      </c>
      <c r="E398" s="27"/>
      <c r="F398" s="27"/>
      <c r="G398" s="27"/>
      <c r="H398" s="27"/>
      <c r="I398" s="27"/>
      <c r="J398" s="13">
        <v>0</v>
      </c>
      <c r="K398" s="21">
        <v>0</v>
      </c>
      <c r="L398" s="3">
        <v>0</v>
      </c>
      <c r="M398" s="3">
        <v>0</v>
      </c>
      <c r="N398" s="135"/>
    </row>
    <row r="399" spans="1:14" ht="58.15" hidden="1" customHeight="1" thickBot="1" x14ac:dyDescent="0.35">
      <c r="A399" s="133"/>
      <c r="B399" s="125"/>
      <c r="C399" s="139"/>
      <c r="D399" s="4" t="s">
        <v>3</v>
      </c>
      <c r="E399" s="27"/>
      <c r="F399" s="27"/>
      <c r="G399" s="27"/>
      <c r="H399" s="27"/>
      <c r="I399" s="27"/>
      <c r="J399" s="13">
        <v>0</v>
      </c>
      <c r="K399" s="21">
        <v>0</v>
      </c>
      <c r="L399" s="3">
        <v>0</v>
      </c>
      <c r="M399" s="3">
        <v>0</v>
      </c>
      <c r="N399" s="136"/>
    </row>
    <row r="400" spans="1:14" ht="58.15" hidden="1" customHeight="1" thickBot="1" x14ac:dyDescent="0.35">
      <c r="A400" s="133"/>
      <c r="B400" s="125"/>
      <c r="C400" s="139"/>
      <c r="D400" s="4" t="s">
        <v>4</v>
      </c>
      <c r="E400" s="27"/>
      <c r="F400" s="27"/>
      <c r="G400" s="27"/>
      <c r="H400" s="27"/>
      <c r="I400" s="27"/>
      <c r="J400" s="13">
        <v>0</v>
      </c>
      <c r="K400" s="21">
        <v>0</v>
      </c>
      <c r="L400" s="3">
        <v>0</v>
      </c>
      <c r="M400" s="3">
        <v>0</v>
      </c>
      <c r="N400" s="136"/>
    </row>
    <row r="401" spans="1:14" ht="60" hidden="1" customHeight="1" thickBot="1" x14ac:dyDescent="0.35">
      <c r="A401" s="133"/>
      <c r="B401" s="125"/>
      <c r="C401" s="139"/>
      <c r="D401" s="4" t="s">
        <v>5</v>
      </c>
      <c r="E401" s="27"/>
      <c r="F401" s="27"/>
      <c r="G401" s="27"/>
      <c r="H401" s="27"/>
      <c r="I401" s="27"/>
      <c r="J401" s="13">
        <v>0</v>
      </c>
      <c r="K401" s="21">
        <v>0</v>
      </c>
      <c r="L401" s="3">
        <v>0</v>
      </c>
      <c r="M401" s="3">
        <v>0</v>
      </c>
      <c r="N401" s="136"/>
    </row>
    <row r="402" spans="1:14" ht="73.900000000000006" hidden="1" customHeight="1" thickBot="1" x14ac:dyDescent="0.35">
      <c r="A402" s="134"/>
      <c r="B402" s="126"/>
      <c r="C402" s="140"/>
      <c r="D402" s="4" t="s">
        <v>6</v>
      </c>
      <c r="E402" s="27"/>
      <c r="F402" s="27"/>
      <c r="G402" s="27"/>
      <c r="H402" s="27"/>
      <c r="I402" s="27"/>
      <c r="J402" s="13">
        <f t="shared" ref="J402:L402" si="263">J398+J399+J400+J401</f>
        <v>0</v>
      </c>
      <c r="K402" s="21">
        <f t="shared" si="263"/>
        <v>0</v>
      </c>
      <c r="L402" s="3">
        <f t="shared" si="263"/>
        <v>0</v>
      </c>
      <c r="M402" s="3">
        <f t="shared" ref="M402" si="264">M398+M399+M400+M401</f>
        <v>0</v>
      </c>
      <c r="N402" s="137"/>
    </row>
    <row r="403" spans="1:14" ht="55.15" hidden="1" customHeight="1" thickBot="1" x14ac:dyDescent="0.35">
      <c r="A403" s="127" t="s">
        <v>250</v>
      </c>
      <c r="B403" s="101" t="s">
        <v>94</v>
      </c>
      <c r="C403" s="138"/>
      <c r="D403" s="4" t="s">
        <v>17</v>
      </c>
      <c r="E403" s="27"/>
      <c r="F403" s="27"/>
      <c r="G403" s="27"/>
      <c r="H403" s="27"/>
      <c r="I403" s="27"/>
      <c r="J403" s="13">
        <v>0</v>
      </c>
      <c r="K403" s="21">
        <v>0</v>
      </c>
      <c r="L403" s="3">
        <v>0</v>
      </c>
      <c r="M403" s="3">
        <v>0</v>
      </c>
      <c r="N403" s="135"/>
    </row>
    <row r="404" spans="1:14" ht="45" hidden="1" customHeight="1" thickBot="1" x14ac:dyDescent="0.35">
      <c r="A404" s="133"/>
      <c r="B404" s="125"/>
      <c r="C404" s="139"/>
      <c r="D404" s="4" t="s">
        <v>3</v>
      </c>
      <c r="E404" s="27"/>
      <c r="F404" s="27"/>
      <c r="G404" s="27"/>
      <c r="H404" s="27"/>
      <c r="I404" s="27"/>
      <c r="J404" s="13">
        <v>0</v>
      </c>
      <c r="K404" s="21">
        <v>0</v>
      </c>
      <c r="L404" s="3">
        <v>0</v>
      </c>
      <c r="M404" s="3">
        <v>0</v>
      </c>
      <c r="N404" s="136"/>
    </row>
    <row r="405" spans="1:14" ht="49.9" hidden="1" customHeight="1" thickBot="1" x14ac:dyDescent="0.35">
      <c r="A405" s="133"/>
      <c r="B405" s="125"/>
      <c r="C405" s="139"/>
      <c r="D405" s="4" t="s">
        <v>4</v>
      </c>
      <c r="E405" s="27"/>
      <c r="F405" s="27"/>
      <c r="G405" s="27"/>
      <c r="H405" s="27"/>
      <c r="I405" s="27"/>
      <c r="J405" s="13">
        <v>0</v>
      </c>
      <c r="K405" s="21">
        <v>0</v>
      </c>
      <c r="L405" s="3">
        <v>0</v>
      </c>
      <c r="M405" s="3">
        <v>0</v>
      </c>
      <c r="N405" s="136"/>
    </row>
    <row r="406" spans="1:14" ht="43.15" hidden="1" customHeight="1" thickBot="1" x14ac:dyDescent="0.3">
      <c r="A406" s="133"/>
      <c r="B406" s="125"/>
      <c r="C406" s="139"/>
      <c r="D406" s="4" t="s">
        <v>5</v>
      </c>
      <c r="E406" s="27"/>
      <c r="F406" s="27"/>
      <c r="G406" s="27"/>
      <c r="H406" s="27"/>
      <c r="I406" s="27"/>
      <c r="J406" s="13">
        <v>0</v>
      </c>
      <c r="K406" s="21">
        <v>0</v>
      </c>
      <c r="L406" s="3">
        <v>0</v>
      </c>
      <c r="M406" s="3">
        <v>0</v>
      </c>
      <c r="N406" s="136"/>
    </row>
    <row r="407" spans="1:14" ht="30" hidden="1" customHeight="1" thickBot="1" x14ac:dyDescent="0.3">
      <c r="A407" s="134"/>
      <c r="B407" s="126"/>
      <c r="C407" s="140"/>
      <c r="D407" s="4" t="s">
        <v>6</v>
      </c>
      <c r="E407" s="27"/>
      <c r="F407" s="27"/>
      <c r="G407" s="27"/>
      <c r="H407" s="27"/>
      <c r="I407" s="27"/>
      <c r="J407" s="13">
        <f t="shared" ref="J407:L407" si="265">J403+J404+J405+J406</f>
        <v>0</v>
      </c>
      <c r="K407" s="21">
        <f t="shared" si="265"/>
        <v>0</v>
      </c>
      <c r="L407" s="3">
        <f t="shared" si="265"/>
        <v>0</v>
      </c>
      <c r="M407" s="3">
        <f t="shared" ref="M407" si="266">M403+M404+M405+M406</f>
        <v>0</v>
      </c>
      <c r="N407" s="137"/>
    </row>
    <row r="408" spans="1:14" ht="39" customHeight="1" thickBot="1" x14ac:dyDescent="0.3">
      <c r="A408" s="98"/>
      <c r="B408" s="101" t="s">
        <v>215</v>
      </c>
      <c r="C408" s="101" t="s">
        <v>206</v>
      </c>
      <c r="D408" s="104" t="s">
        <v>17</v>
      </c>
      <c r="E408" s="27" t="s">
        <v>141</v>
      </c>
      <c r="F408" s="27" t="s">
        <v>142</v>
      </c>
      <c r="G408" s="27" t="s">
        <v>218</v>
      </c>
      <c r="H408" s="27" t="s">
        <v>156</v>
      </c>
      <c r="I408" s="27" t="s">
        <v>216</v>
      </c>
      <c r="J408" s="13">
        <f>J414</f>
        <v>0</v>
      </c>
      <c r="K408" s="21">
        <f t="shared" ref="K408:L408" si="267">K414</f>
        <v>0</v>
      </c>
      <c r="L408" s="3">
        <f t="shared" si="267"/>
        <v>0</v>
      </c>
      <c r="M408" s="3">
        <f>M414</f>
        <v>0</v>
      </c>
      <c r="N408" s="83"/>
    </row>
    <row r="409" spans="1:14" ht="66.599999999999994" customHeight="1" thickBot="1" x14ac:dyDescent="0.3">
      <c r="A409" s="99"/>
      <c r="B409" s="102"/>
      <c r="C409" s="102"/>
      <c r="D409" s="91"/>
      <c r="E409" s="27" t="s">
        <v>204</v>
      </c>
      <c r="F409" s="27" t="s">
        <v>142</v>
      </c>
      <c r="G409" s="27" t="s">
        <v>218</v>
      </c>
      <c r="H409" s="27" t="s">
        <v>154</v>
      </c>
      <c r="I409" s="27" t="s">
        <v>216</v>
      </c>
      <c r="J409" s="13">
        <f>J419</f>
        <v>48639.46</v>
      </c>
      <c r="K409" s="21">
        <f t="shared" ref="K409:L409" si="268">K419</f>
        <v>0</v>
      </c>
      <c r="L409" s="3">
        <f t="shared" si="268"/>
        <v>0</v>
      </c>
      <c r="M409" s="3">
        <f>M419</f>
        <v>0</v>
      </c>
      <c r="N409" s="84"/>
    </row>
    <row r="410" spans="1:14" ht="55.15" customHeight="1" thickBot="1" x14ac:dyDescent="0.3">
      <c r="A410" s="99"/>
      <c r="B410" s="102"/>
      <c r="C410" s="102"/>
      <c r="D410" s="4" t="s">
        <v>3</v>
      </c>
      <c r="E410" s="27"/>
      <c r="F410" s="27"/>
      <c r="G410" s="27"/>
      <c r="H410" s="27"/>
      <c r="I410" s="27"/>
      <c r="J410" s="13">
        <v>0</v>
      </c>
      <c r="K410" s="21">
        <v>0</v>
      </c>
      <c r="L410" s="3">
        <v>0</v>
      </c>
      <c r="M410" s="3">
        <v>0</v>
      </c>
      <c r="N410" s="84"/>
    </row>
    <row r="411" spans="1:14" ht="46.9" customHeight="1" thickBot="1" x14ac:dyDescent="0.3">
      <c r="A411" s="99"/>
      <c r="B411" s="102"/>
      <c r="C411" s="102"/>
      <c r="D411" s="4" t="s">
        <v>4</v>
      </c>
      <c r="E411" s="27"/>
      <c r="F411" s="27"/>
      <c r="G411" s="27"/>
      <c r="H411" s="27"/>
      <c r="I411" s="27"/>
      <c r="J411" s="13">
        <v>0</v>
      </c>
      <c r="K411" s="21">
        <v>0</v>
      </c>
      <c r="L411" s="3">
        <v>0</v>
      </c>
      <c r="M411" s="3">
        <v>0</v>
      </c>
      <c r="N411" s="84"/>
    </row>
    <row r="412" spans="1:14" ht="58.15" customHeight="1" thickBot="1" x14ac:dyDescent="0.3">
      <c r="A412" s="99"/>
      <c r="B412" s="102"/>
      <c r="C412" s="102"/>
      <c r="D412" s="4" t="s">
        <v>5</v>
      </c>
      <c r="E412" s="27"/>
      <c r="F412" s="27"/>
      <c r="G412" s="27"/>
      <c r="H412" s="27"/>
      <c r="I412" s="27"/>
      <c r="J412" s="13">
        <v>0</v>
      </c>
      <c r="K412" s="21">
        <v>0</v>
      </c>
      <c r="L412" s="3">
        <v>0</v>
      </c>
      <c r="M412" s="3">
        <v>0</v>
      </c>
      <c r="N412" s="84"/>
    </row>
    <row r="413" spans="1:14" ht="49.9" customHeight="1" thickBot="1" x14ac:dyDescent="0.3">
      <c r="A413" s="100"/>
      <c r="B413" s="103"/>
      <c r="C413" s="103"/>
      <c r="D413" s="4" t="s">
        <v>6</v>
      </c>
      <c r="E413" s="27"/>
      <c r="F413" s="27"/>
      <c r="G413" s="27"/>
      <c r="H413" s="27"/>
      <c r="I413" s="27"/>
      <c r="J413" s="13">
        <f>J408+J410+J411+J412+J409</f>
        <v>48639.46</v>
      </c>
      <c r="K413" s="21">
        <f t="shared" ref="K413:L413" si="269">K408+K410+K411+K412</f>
        <v>0</v>
      </c>
      <c r="L413" s="3">
        <f t="shared" si="269"/>
        <v>0</v>
      </c>
      <c r="M413" s="3">
        <f>M408+M410+M411+M412+M409</f>
        <v>0</v>
      </c>
      <c r="N413" s="85"/>
    </row>
    <row r="414" spans="1:14" ht="38.450000000000003" customHeight="1" thickBot="1" x14ac:dyDescent="0.3">
      <c r="A414" s="98" t="s">
        <v>21</v>
      </c>
      <c r="B414" s="101"/>
      <c r="C414" s="101" t="s">
        <v>22</v>
      </c>
      <c r="D414" s="4" t="s">
        <v>17</v>
      </c>
      <c r="E414" s="27" t="s">
        <v>141</v>
      </c>
      <c r="F414" s="27" t="s">
        <v>142</v>
      </c>
      <c r="G414" s="27" t="s">
        <v>218</v>
      </c>
      <c r="H414" s="27" t="s">
        <v>144</v>
      </c>
      <c r="I414" s="27" t="s">
        <v>216</v>
      </c>
      <c r="J414" s="13">
        <f>J424</f>
        <v>0</v>
      </c>
      <c r="K414" s="21">
        <v>0</v>
      </c>
      <c r="L414" s="3">
        <v>0</v>
      </c>
      <c r="M414" s="3">
        <f>M424</f>
        <v>0</v>
      </c>
      <c r="N414" s="135"/>
    </row>
    <row r="415" spans="1:14" ht="49.9" customHeight="1" thickBot="1" x14ac:dyDescent="0.3">
      <c r="A415" s="123"/>
      <c r="B415" s="125"/>
      <c r="C415" s="125"/>
      <c r="D415" s="4" t="s">
        <v>3</v>
      </c>
      <c r="E415" s="27"/>
      <c r="F415" s="27"/>
      <c r="G415" s="27"/>
      <c r="H415" s="27"/>
      <c r="I415" s="27"/>
      <c r="J415" s="13">
        <v>0</v>
      </c>
      <c r="K415" s="21">
        <v>0</v>
      </c>
      <c r="L415" s="3">
        <v>0</v>
      </c>
      <c r="M415" s="3">
        <v>0</v>
      </c>
      <c r="N415" s="136"/>
    </row>
    <row r="416" spans="1:14" ht="51" customHeight="1" thickBot="1" x14ac:dyDescent="0.3">
      <c r="A416" s="123"/>
      <c r="B416" s="125"/>
      <c r="C416" s="125"/>
      <c r="D416" s="4" t="s">
        <v>4</v>
      </c>
      <c r="E416" s="27"/>
      <c r="F416" s="27"/>
      <c r="G416" s="27"/>
      <c r="H416" s="27"/>
      <c r="I416" s="27"/>
      <c r="J416" s="13">
        <v>0</v>
      </c>
      <c r="K416" s="21">
        <v>0</v>
      </c>
      <c r="L416" s="3">
        <v>0</v>
      </c>
      <c r="M416" s="3">
        <v>0</v>
      </c>
      <c r="N416" s="136"/>
    </row>
    <row r="417" spans="1:14" ht="43.9" customHeight="1" thickBot="1" x14ac:dyDescent="0.3">
      <c r="A417" s="123"/>
      <c r="B417" s="125"/>
      <c r="C417" s="125"/>
      <c r="D417" s="4" t="s">
        <v>5</v>
      </c>
      <c r="E417" s="27"/>
      <c r="F417" s="27"/>
      <c r="G417" s="27"/>
      <c r="H417" s="27"/>
      <c r="I417" s="27"/>
      <c r="J417" s="13">
        <v>0</v>
      </c>
      <c r="K417" s="21">
        <v>0</v>
      </c>
      <c r="L417" s="3">
        <v>0</v>
      </c>
      <c r="M417" s="3">
        <v>0</v>
      </c>
      <c r="N417" s="136"/>
    </row>
    <row r="418" spans="1:14" ht="45" customHeight="1" thickBot="1" x14ac:dyDescent="0.3">
      <c r="A418" s="124"/>
      <c r="B418" s="126"/>
      <c r="C418" s="126"/>
      <c r="D418" s="4" t="s">
        <v>6</v>
      </c>
      <c r="E418" s="27"/>
      <c r="F418" s="27"/>
      <c r="G418" s="27"/>
      <c r="H418" s="27"/>
      <c r="I418" s="27"/>
      <c r="J418" s="13">
        <f t="shared" ref="J418:L418" si="270">J414+J415+J416+J417</f>
        <v>0</v>
      </c>
      <c r="K418" s="21">
        <f t="shared" si="270"/>
        <v>0</v>
      </c>
      <c r="L418" s="3">
        <f t="shared" si="270"/>
        <v>0</v>
      </c>
      <c r="M418" s="3">
        <f t="shared" ref="M418" si="271">M414+M415+M416+M417</f>
        <v>0</v>
      </c>
      <c r="N418" s="137"/>
    </row>
    <row r="419" spans="1:14" ht="51" customHeight="1" thickBot="1" x14ac:dyDescent="0.3">
      <c r="A419" s="101"/>
      <c r="B419" s="101"/>
      <c r="C419" s="101" t="s">
        <v>18</v>
      </c>
      <c r="D419" s="4" t="s">
        <v>17</v>
      </c>
      <c r="E419" s="27" t="s">
        <v>204</v>
      </c>
      <c r="F419" s="27" t="s">
        <v>142</v>
      </c>
      <c r="G419" s="27" t="s">
        <v>218</v>
      </c>
      <c r="H419" s="27" t="s">
        <v>154</v>
      </c>
      <c r="I419" s="27" t="s">
        <v>216</v>
      </c>
      <c r="J419" s="13">
        <f>J431</f>
        <v>48639.46</v>
      </c>
      <c r="K419" s="21">
        <f>K431</f>
        <v>0</v>
      </c>
      <c r="L419" s="3">
        <f t="shared" ref="L419" si="272">L431</f>
        <v>0</v>
      </c>
      <c r="M419" s="3">
        <f>M431</f>
        <v>0</v>
      </c>
      <c r="N419" s="135"/>
    </row>
    <row r="420" spans="1:14" ht="46.15" customHeight="1" thickBot="1" x14ac:dyDescent="0.3">
      <c r="A420" s="125"/>
      <c r="B420" s="125"/>
      <c r="C420" s="125"/>
      <c r="D420" s="4" t="s">
        <v>3</v>
      </c>
      <c r="E420" s="27"/>
      <c r="F420" s="27"/>
      <c r="G420" s="27"/>
      <c r="H420" s="27"/>
      <c r="I420" s="27"/>
      <c r="J420" s="13">
        <v>0</v>
      </c>
      <c r="K420" s="21">
        <v>0</v>
      </c>
      <c r="L420" s="3">
        <v>0</v>
      </c>
      <c r="M420" s="3">
        <v>0</v>
      </c>
      <c r="N420" s="136"/>
    </row>
    <row r="421" spans="1:14" ht="45" customHeight="1" thickBot="1" x14ac:dyDescent="0.3">
      <c r="A421" s="125"/>
      <c r="B421" s="125"/>
      <c r="C421" s="125"/>
      <c r="D421" s="4" t="s">
        <v>4</v>
      </c>
      <c r="E421" s="27"/>
      <c r="F421" s="27"/>
      <c r="G421" s="27"/>
      <c r="H421" s="27"/>
      <c r="I421" s="27"/>
      <c r="J421" s="13">
        <v>0</v>
      </c>
      <c r="K421" s="21">
        <v>0</v>
      </c>
      <c r="L421" s="3">
        <v>0</v>
      </c>
      <c r="M421" s="3">
        <v>0</v>
      </c>
      <c r="N421" s="136"/>
    </row>
    <row r="422" spans="1:14" ht="48" customHeight="1" thickBot="1" x14ac:dyDescent="0.3">
      <c r="A422" s="125"/>
      <c r="B422" s="125"/>
      <c r="C422" s="125"/>
      <c r="D422" s="4" t="s">
        <v>5</v>
      </c>
      <c r="E422" s="27"/>
      <c r="F422" s="27"/>
      <c r="G422" s="27"/>
      <c r="H422" s="27"/>
      <c r="I422" s="27"/>
      <c r="J422" s="13">
        <v>0</v>
      </c>
      <c r="K422" s="21">
        <v>0</v>
      </c>
      <c r="L422" s="3">
        <v>0</v>
      </c>
      <c r="M422" s="3">
        <v>0</v>
      </c>
      <c r="N422" s="136"/>
    </row>
    <row r="423" spans="1:14" ht="61.15" customHeight="1" thickBot="1" x14ac:dyDescent="0.3">
      <c r="A423" s="126"/>
      <c r="B423" s="126"/>
      <c r="C423" s="126"/>
      <c r="D423" s="4" t="s">
        <v>6</v>
      </c>
      <c r="E423" s="27"/>
      <c r="F423" s="27"/>
      <c r="G423" s="27"/>
      <c r="H423" s="27"/>
      <c r="I423" s="27"/>
      <c r="J423" s="13">
        <f t="shared" ref="J423:L423" si="273">J419+J420+J421+J422</f>
        <v>48639.46</v>
      </c>
      <c r="K423" s="21">
        <f t="shared" si="273"/>
        <v>0</v>
      </c>
      <c r="L423" s="3">
        <f t="shared" si="273"/>
        <v>0</v>
      </c>
      <c r="M423" s="3">
        <f t="shared" ref="M423" si="274">M419+M420+M421+M422</f>
        <v>0</v>
      </c>
      <c r="N423" s="137"/>
    </row>
    <row r="424" spans="1:14" ht="40.15" customHeight="1" thickBot="1" x14ac:dyDescent="0.3">
      <c r="A424" s="101"/>
      <c r="B424" s="101"/>
      <c r="C424" s="101" t="s">
        <v>207</v>
      </c>
      <c r="D424" s="4" t="s">
        <v>17</v>
      </c>
      <c r="E424" s="27" t="s">
        <v>217</v>
      </c>
      <c r="F424" s="27" t="s">
        <v>142</v>
      </c>
      <c r="G424" s="27" t="s">
        <v>218</v>
      </c>
      <c r="H424" s="27" t="s">
        <v>154</v>
      </c>
      <c r="I424" s="27" t="s">
        <v>216</v>
      </c>
      <c r="J424" s="13">
        <f>J432</f>
        <v>0</v>
      </c>
      <c r="K424" s="21">
        <v>0</v>
      </c>
      <c r="L424" s="3">
        <v>0</v>
      </c>
      <c r="M424" s="3">
        <f>M432</f>
        <v>0</v>
      </c>
      <c r="N424" s="135"/>
    </row>
    <row r="425" spans="1:14" ht="48" customHeight="1" thickBot="1" x14ac:dyDescent="0.3">
      <c r="A425" s="125"/>
      <c r="B425" s="125"/>
      <c r="C425" s="125"/>
      <c r="D425" s="4" t="s">
        <v>3</v>
      </c>
      <c r="E425" s="27"/>
      <c r="F425" s="27"/>
      <c r="G425" s="27"/>
      <c r="H425" s="27"/>
      <c r="I425" s="27"/>
      <c r="J425" s="13">
        <v>0</v>
      </c>
      <c r="K425" s="21">
        <v>0</v>
      </c>
      <c r="L425" s="3">
        <v>0</v>
      </c>
      <c r="M425" s="3">
        <v>0</v>
      </c>
      <c r="N425" s="136"/>
    </row>
    <row r="426" spans="1:14" ht="42" customHeight="1" thickBot="1" x14ac:dyDescent="0.3">
      <c r="A426" s="125"/>
      <c r="B426" s="125"/>
      <c r="C426" s="125"/>
      <c r="D426" s="4" t="s">
        <v>4</v>
      </c>
      <c r="E426" s="27"/>
      <c r="F426" s="27"/>
      <c r="G426" s="27"/>
      <c r="H426" s="27"/>
      <c r="I426" s="27"/>
      <c r="J426" s="13">
        <v>0</v>
      </c>
      <c r="K426" s="21">
        <v>0</v>
      </c>
      <c r="L426" s="3">
        <v>0</v>
      </c>
      <c r="M426" s="3">
        <v>0</v>
      </c>
      <c r="N426" s="136"/>
    </row>
    <row r="427" spans="1:14" ht="46.15" customHeight="1" thickBot="1" x14ac:dyDescent="0.3">
      <c r="A427" s="125"/>
      <c r="B427" s="125"/>
      <c r="C427" s="125"/>
      <c r="D427" s="4" t="s">
        <v>5</v>
      </c>
      <c r="E427" s="27"/>
      <c r="F427" s="27"/>
      <c r="G427" s="27"/>
      <c r="H427" s="27"/>
      <c r="I427" s="27"/>
      <c r="J427" s="13">
        <v>0</v>
      </c>
      <c r="K427" s="21">
        <v>0</v>
      </c>
      <c r="L427" s="3">
        <v>0</v>
      </c>
      <c r="M427" s="3">
        <v>0</v>
      </c>
      <c r="N427" s="136"/>
    </row>
    <row r="428" spans="1:14" ht="42" customHeight="1" thickBot="1" x14ac:dyDescent="0.3">
      <c r="A428" s="126"/>
      <c r="B428" s="126"/>
      <c r="C428" s="126"/>
      <c r="D428" s="4" t="s">
        <v>6</v>
      </c>
      <c r="E428" s="27"/>
      <c r="F428" s="27"/>
      <c r="G428" s="27"/>
      <c r="H428" s="27"/>
      <c r="I428" s="27"/>
      <c r="J428" s="13">
        <f t="shared" ref="J428:L428" si="275">J424+J425+J426+J427</f>
        <v>0</v>
      </c>
      <c r="K428" s="21">
        <f t="shared" si="275"/>
        <v>0</v>
      </c>
      <c r="L428" s="3">
        <f t="shared" si="275"/>
        <v>0</v>
      </c>
      <c r="M428" s="3">
        <f t="shared" ref="M428" si="276">M424+M425+M426+M427</f>
        <v>0</v>
      </c>
      <c r="N428" s="137"/>
    </row>
    <row r="429" spans="1:14" ht="1.1499999999999999" customHeight="1" thickBot="1" x14ac:dyDescent="0.3">
      <c r="A429" s="98">
        <v>15</v>
      </c>
      <c r="B429" s="157" t="s">
        <v>105</v>
      </c>
      <c r="C429" s="101"/>
      <c r="D429" s="104" t="s">
        <v>17</v>
      </c>
      <c r="E429" s="27" t="s">
        <v>141</v>
      </c>
      <c r="F429" s="27" t="s">
        <v>142</v>
      </c>
      <c r="G429" s="27" t="s">
        <v>218</v>
      </c>
      <c r="H429" s="27" t="s">
        <v>156</v>
      </c>
      <c r="I429" s="27" t="s">
        <v>216</v>
      </c>
      <c r="J429" s="45">
        <f>J439</f>
        <v>0</v>
      </c>
      <c r="K429" s="48">
        <v>0</v>
      </c>
      <c r="L429" s="49">
        <v>0</v>
      </c>
      <c r="M429" s="49">
        <f>M439</f>
        <v>0</v>
      </c>
      <c r="N429" s="135">
        <v>26.27</v>
      </c>
    </row>
    <row r="430" spans="1:14" ht="48" customHeight="1" thickBot="1" x14ac:dyDescent="0.3">
      <c r="A430" s="99"/>
      <c r="B430" s="158"/>
      <c r="C430" s="102"/>
      <c r="D430" s="105"/>
      <c r="E430" s="27" t="s">
        <v>141</v>
      </c>
      <c r="F430" s="27" t="s">
        <v>142</v>
      </c>
      <c r="G430" s="27" t="s">
        <v>218</v>
      </c>
      <c r="H430" s="27" t="s">
        <v>154</v>
      </c>
      <c r="I430" s="33" t="s">
        <v>216</v>
      </c>
      <c r="J430" s="50">
        <f t="shared" ref="J430:L430" si="277">J440</f>
        <v>0</v>
      </c>
      <c r="K430" s="51">
        <f t="shared" si="277"/>
        <v>0</v>
      </c>
      <c r="L430" s="52">
        <f t="shared" si="277"/>
        <v>0</v>
      </c>
      <c r="M430" s="52">
        <f t="shared" ref="M430" si="278">M440</f>
        <v>0</v>
      </c>
      <c r="N430" s="155"/>
    </row>
    <row r="431" spans="1:14" ht="48" customHeight="1" thickBot="1" x14ac:dyDescent="0.3">
      <c r="A431" s="99"/>
      <c r="B431" s="158"/>
      <c r="C431" s="102"/>
      <c r="D431" s="91"/>
      <c r="E431" s="27" t="s">
        <v>204</v>
      </c>
      <c r="F431" s="27" t="s">
        <v>142</v>
      </c>
      <c r="G431" s="27" t="s">
        <v>218</v>
      </c>
      <c r="H431" s="27" t="s">
        <v>154</v>
      </c>
      <c r="I431" s="33" t="s">
        <v>216</v>
      </c>
      <c r="J431" s="21">
        <f>J437</f>
        <v>48639.46</v>
      </c>
      <c r="K431" s="3">
        <v>0</v>
      </c>
      <c r="L431" s="53">
        <f>L436</f>
        <v>0</v>
      </c>
      <c r="M431" s="53">
        <f>M437</f>
        <v>0</v>
      </c>
      <c r="N431" s="155"/>
    </row>
    <row r="432" spans="1:14" ht="51" customHeight="1" thickBot="1" x14ac:dyDescent="0.3">
      <c r="A432" s="123"/>
      <c r="B432" s="159"/>
      <c r="C432" s="125"/>
      <c r="D432" s="4" t="s">
        <v>3</v>
      </c>
      <c r="E432" s="27"/>
      <c r="F432" s="27"/>
      <c r="G432" s="27"/>
      <c r="H432" s="27"/>
      <c r="I432" s="33"/>
      <c r="J432" s="54">
        <v>0</v>
      </c>
      <c r="K432" s="46">
        <v>0</v>
      </c>
      <c r="L432" s="55">
        <v>0</v>
      </c>
      <c r="M432" s="55">
        <v>0</v>
      </c>
      <c r="N432" s="155"/>
    </row>
    <row r="433" spans="1:14" ht="51" customHeight="1" thickBot="1" x14ac:dyDescent="0.3">
      <c r="A433" s="123"/>
      <c r="B433" s="159"/>
      <c r="C433" s="125"/>
      <c r="D433" s="4" t="s">
        <v>4</v>
      </c>
      <c r="E433" s="27"/>
      <c r="F433" s="27"/>
      <c r="G433" s="27"/>
      <c r="H433" s="27"/>
      <c r="I433" s="33"/>
      <c r="J433" s="54">
        <v>0</v>
      </c>
      <c r="K433" s="21">
        <v>0</v>
      </c>
      <c r="L433" s="53">
        <v>0</v>
      </c>
      <c r="M433" s="53">
        <v>0</v>
      </c>
      <c r="N433" s="155"/>
    </row>
    <row r="434" spans="1:14" ht="47.25" customHeight="1" thickBot="1" x14ac:dyDescent="0.3">
      <c r="A434" s="123"/>
      <c r="B434" s="159"/>
      <c r="C434" s="125"/>
      <c r="D434" s="4" t="s">
        <v>5</v>
      </c>
      <c r="E434" s="27"/>
      <c r="F434" s="27"/>
      <c r="G434" s="27"/>
      <c r="H434" s="27"/>
      <c r="I434" s="33"/>
      <c r="J434" s="54">
        <v>0</v>
      </c>
      <c r="K434" s="21">
        <v>0</v>
      </c>
      <c r="L434" s="53">
        <v>0</v>
      </c>
      <c r="M434" s="53">
        <v>0</v>
      </c>
      <c r="N434" s="155"/>
    </row>
    <row r="435" spans="1:14" ht="28.9" customHeight="1" thickBot="1" x14ac:dyDescent="0.3">
      <c r="A435" s="124"/>
      <c r="B435" s="160"/>
      <c r="C435" s="126"/>
      <c r="D435" s="4" t="s">
        <v>6</v>
      </c>
      <c r="E435" s="27"/>
      <c r="F435" s="27"/>
      <c r="G435" s="27"/>
      <c r="H435" s="27"/>
      <c r="I435" s="33"/>
      <c r="J435" s="54">
        <f>J429+J432+J433+J434+J431</f>
        <v>48639.46</v>
      </c>
      <c r="K435" s="21">
        <f t="shared" ref="K435:L435" si="279">K429+K432+K433+K434+K431</f>
        <v>0</v>
      </c>
      <c r="L435" s="53">
        <f t="shared" si="279"/>
        <v>0</v>
      </c>
      <c r="M435" s="53">
        <f>M429+M432+M433+M434+M431</f>
        <v>0</v>
      </c>
      <c r="N435" s="156"/>
    </row>
    <row r="436" spans="1:14" ht="27" customHeight="1" thickBot="1" x14ac:dyDescent="0.3">
      <c r="A436" s="127" t="s">
        <v>63</v>
      </c>
      <c r="B436" s="157" t="s">
        <v>14</v>
      </c>
      <c r="C436" s="101"/>
      <c r="D436" s="104" t="s">
        <v>17</v>
      </c>
      <c r="E436" s="27" t="s">
        <v>141</v>
      </c>
      <c r="F436" s="27" t="s">
        <v>142</v>
      </c>
      <c r="G436" s="27" t="s">
        <v>218</v>
      </c>
      <c r="H436" s="27" t="s">
        <v>154</v>
      </c>
      <c r="I436" s="33" t="s">
        <v>216</v>
      </c>
      <c r="J436" s="56">
        <v>0</v>
      </c>
      <c r="K436" s="48">
        <v>0</v>
      </c>
      <c r="L436" s="57">
        <v>0</v>
      </c>
      <c r="M436" s="57">
        <v>0</v>
      </c>
      <c r="N436" s="161"/>
    </row>
    <row r="437" spans="1:14" ht="36" customHeight="1" thickBot="1" x14ac:dyDescent="0.3">
      <c r="A437" s="133"/>
      <c r="B437" s="158"/>
      <c r="C437" s="102"/>
      <c r="D437" s="91"/>
      <c r="E437" s="27" t="s">
        <v>204</v>
      </c>
      <c r="F437" s="27" t="s">
        <v>142</v>
      </c>
      <c r="G437" s="27" t="s">
        <v>218</v>
      </c>
      <c r="H437" s="27" t="s">
        <v>154</v>
      </c>
      <c r="I437" s="33" t="s">
        <v>216</v>
      </c>
      <c r="J437" s="21">
        <v>48639.46</v>
      </c>
      <c r="K437" s="3">
        <v>12000</v>
      </c>
      <c r="L437" s="53">
        <v>0</v>
      </c>
      <c r="M437" s="53">
        <v>0</v>
      </c>
      <c r="N437" s="155"/>
    </row>
    <row r="438" spans="1:14" ht="55.5" customHeight="1" thickBot="1" x14ac:dyDescent="0.3">
      <c r="A438" s="128"/>
      <c r="B438" s="159"/>
      <c r="C438" s="125"/>
      <c r="D438" s="4" t="s">
        <v>3</v>
      </c>
      <c r="E438" s="27"/>
      <c r="F438" s="27"/>
      <c r="G438" s="27"/>
      <c r="H438" s="27"/>
      <c r="I438" s="33"/>
      <c r="J438" s="21">
        <v>0</v>
      </c>
      <c r="K438" s="3">
        <v>0</v>
      </c>
      <c r="L438" s="53">
        <v>0</v>
      </c>
      <c r="M438" s="53">
        <v>0</v>
      </c>
      <c r="N438" s="155"/>
    </row>
    <row r="439" spans="1:14" ht="46.5" customHeight="1" thickBot="1" x14ac:dyDescent="0.3">
      <c r="A439" s="128"/>
      <c r="B439" s="159"/>
      <c r="C439" s="125"/>
      <c r="D439" s="4" t="s">
        <v>4</v>
      </c>
      <c r="E439" s="27"/>
      <c r="F439" s="27"/>
      <c r="G439" s="27"/>
      <c r="H439" s="27"/>
      <c r="I439" s="33"/>
      <c r="J439" s="54">
        <v>0</v>
      </c>
      <c r="K439" s="58">
        <v>0</v>
      </c>
      <c r="L439" s="59">
        <v>0</v>
      </c>
      <c r="M439" s="59">
        <v>0</v>
      </c>
      <c r="N439" s="155"/>
    </row>
    <row r="440" spans="1:14" ht="52.5" customHeight="1" thickBot="1" x14ac:dyDescent="0.3">
      <c r="A440" s="128"/>
      <c r="B440" s="159"/>
      <c r="C440" s="125"/>
      <c r="D440" s="4" t="s">
        <v>5</v>
      </c>
      <c r="E440" s="27"/>
      <c r="F440" s="27"/>
      <c r="G440" s="27"/>
      <c r="H440" s="27"/>
      <c r="I440" s="27"/>
      <c r="J440" s="13">
        <v>0</v>
      </c>
      <c r="K440" s="46">
        <v>0</v>
      </c>
      <c r="L440" s="47">
        <v>0</v>
      </c>
      <c r="M440" s="47">
        <v>0</v>
      </c>
      <c r="N440" s="136"/>
    </row>
    <row r="441" spans="1:14" ht="43.15" customHeight="1" thickBot="1" x14ac:dyDescent="0.3">
      <c r="A441" s="129"/>
      <c r="B441" s="160"/>
      <c r="C441" s="126"/>
      <c r="D441" s="4" t="s">
        <v>6</v>
      </c>
      <c r="E441" s="27"/>
      <c r="F441" s="27"/>
      <c r="G441" s="27"/>
      <c r="H441" s="27"/>
      <c r="I441" s="27"/>
      <c r="J441" s="13">
        <f>J436+J438+J439+J440+J437</f>
        <v>48639.46</v>
      </c>
      <c r="K441" s="21">
        <f t="shared" ref="K441:L441" si="280">K436+K438+K439+K440</f>
        <v>0</v>
      </c>
      <c r="L441" s="3">
        <f t="shared" si="280"/>
        <v>0</v>
      </c>
      <c r="M441" s="3">
        <f>M436+M438+M439+M440+M437</f>
        <v>0</v>
      </c>
      <c r="N441" s="137"/>
    </row>
    <row r="442" spans="1:14" ht="26.25" customHeight="1" thickBot="1" x14ac:dyDescent="0.3">
      <c r="A442" s="98"/>
      <c r="B442" s="101" t="s">
        <v>219</v>
      </c>
      <c r="C442" s="101" t="s">
        <v>2</v>
      </c>
      <c r="D442" s="104" t="s">
        <v>17</v>
      </c>
      <c r="E442" s="28" t="s">
        <v>141</v>
      </c>
      <c r="F442" s="28" t="s">
        <v>142</v>
      </c>
      <c r="G442" s="28" t="s">
        <v>220</v>
      </c>
      <c r="H442" s="28" t="s">
        <v>144</v>
      </c>
      <c r="I442" s="28" t="s">
        <v>184</v>
      </c>
      <c r="J442" s="13">
        <f>J450</f>
        <v>420010</v>
      </c>
      <c r="K442" s="21">
        <f t="shared" ref="K442:L442" si="281">K450</f>
        <v>120000</v>
      </c>
      <c r="L442" s="3">
        <f t="shared" si="281"/>
        <v>0</v>
      </c>
      <c r="M442" s="3">
        <f>M450</f>
        <v>0</v>
      </c>
      <c r="N442" s="83"/>
    </row>
    <row r="443" spans="1:14" ht="26.25" customHeight="1" thickBot="1" x14ac:dyDescent="0.3">
      <c r="A443" s="99"/>
      <c r="B443" s="102"/>
      <c r="C443" s="102"/>
      <c r="D443" s="105"/>
      <c r="E443" s="28" t="s">
        <v>141</v>
      </c>
      <c r="F443" s="28" t="s">
        <v>142</v>
      </c>
      <c r="G443" s="28" t="s">
        <v>220</v>
      </c>
      <c r="H443" s="28" t="s">
        <v>144</v>
      </c>
      <c r="I443" s="28" t="s">
        <v>183</v>
      </c>
      <c r="J443" s="13">
        <f>J451</f>
        <v>1748163.37</v>
      </c>
      <c r="K443" s="21">
        <f t="shared" ref="K443:L443" si="282">K451</f>
        <v>663452.1</v>
      </c>
      <c r="L443" s="3">
        <f t="shared" si="282"/>
        <v>490120.58</v>
      </c>
      <c r="M443" s="3">
        <f>M451</f>
        <v>777738.99</v>
      </c>
      <c r="N443" s="84"/>
    </row>
    <row r="444" spans="1:14" ht="26.25" customHeight="1" thickBot="1" x14ac:dyDescent="0.3">
      <c r="A444" s="99"/>
      <c r="B444" s="102"/>
      <c r="C444" s="102"/>
      <c r="D444" s="105"/>
      <c r="E444" s="28" t="s">
        <v>141</v>
      </c>
      <c r="F444" s="28" t="s">
        <v>142</v>
      </c>
      <c r="G444" s="28" t="s">
        <v>220</v>
      </c>
      <c r="H444" s="28" t="s">
        <v>148</v>
      </c>
      <c r="I444" s="28" t="s">
        <v>184</v>
      </c>
      <c r="J444" s="13">
        <f>J462</f>
        <v>2700000</v>
      </c>
      <c r="K444" s="21">
        <f t="shared" ref="K444:L444" si="283">K462</f>
        <v>2000000</v>
      </c>
      <c r="L444" s="3">
        <f t="shared" si="283"/>
        <v>2550000</v>
      </c>
      <c r="M444" s="3">
        <f>M462</f>
        <v>2550000</v>
      </c>
      <c r="N444" s="84"/>
    </row>
    <row r="445" spans="1:14" ht="26.25" customHeight="1" thickBot="1" x14ac:dyDescent="0.3">
      <c r="A445" s="99"/>
      <c r="B445" s="102"/>
      <c r="C445" s="102"/>
      <c r="D445" s="91"/>
      <c r="E445" s="28" t="s">
        <v>141</v>
      </c>
      <c r="F445" s="28" t="s">
        <v>142</v>
      </c>
      <c r="G445" s="28" t="s">
        <v>220</v>
      </c>
      <c r="H445" s="28" t="s">
        <v>221</v>
      </c>
      <c r="I445" s="28" t="s">
        <v>157</v>
      </c>
      <c r="J445" s="13">
        <f>J472</f>
        <v>160000</v>
      </c>
      <c r="K445" s="21">
        <f t="shared" ref="K445:L445" si="284">K472</f>
        <v>100000</v>
      </c>
      <c r="L445" s="3">
        <f t="shared" si="284"/>
        <v>0</v>
      </c>
      <c r="M445" s="3">
        <f>M472</f>
        <v>0</v>
      </c>
      <c r="N445" s="84"/>
    </row>
    <row r="446" spans="1:14" ht="54.75" customHeight="1" thickBot="1" x14ac:dyDescent="0.3">
      <c r="A446" s="99"/>
      <c r="B446" s="102"/>
      <c r="C446" s="102"/>
      <c r="D446" s="4" t="s">
        <v>3</v>
      </c>
      <c r="E446" s="27"/>
      <c r="F446" s="27"/>
      <c r="G446" s="27"/>
      <c r="H446" s="27"/>
      <c r="I446" s="27"/>
      <c r="J446" s="13">
        <v>0</v>
      </c>
      <c r="K446" s="21">
        <v>0</v>
      </c>
      <c r="L446" s="3">
        <v>0</v>
      </c>
      <c r="M446" s="3">
        <v>0</v>
      </c>
      <c r="N446" s="84"/>
    </row>
    <row r="447" spans="1:14" ht="54.75" customHeight="1" thickBot="1" x14ac:dyDescent="0.3">
      <c r="A447" s="99"/>
      <c r="B447" s="102"/>
      <c r="C447" s="102"/>
      <c r="D447" s="4" t="s">
        <v>4</v>
      </c>
      <c r="E447" s="28" t="s">
        <v>141</v>
      </c>
      <c r="F447" s="28" t="s">
        <v>142</v>
      </c>
      <c r="G447" s="28" t="s">
        <v>220</v>
      </c>
      <c r="H447" s="28" t="s">
        <v>144</v>
      </c>
      <c r="I447" s="28" t="s">
        <v>183</v>
      </c>
      <c r="J447" s="13">
        <f>J453</f>
        <v>23225599</v>
      </c>
      <c r="K447" s="21">
        <f t="shared" ref="K447:L447" si="285">K453</f>
        <v>8814435</v>
      </c>
      <c r="L447" s="3">
        <f t="shared" si="285"/>
        <v>6511602</v>
      </c>
      <c r="M447" s="3">
        <f>M453</f>
        <v>10332818</v>
      </c>
      <c r="N447" s="84"/>
    </row>
    <row r="448" spans="1:14" ht="54" customHeight="1" thickBot="1" x14ac:dyDescent="0.3">
      <c r="A448" s="99"/>
      <c r="B448" s="102"/>
      <c r="C448" s="102"/>
      <c r="D448" s="4" t="s">
        <v>5</v>
      </c>
      <c r="E448" s="27"/>
      <c r="F448" s="27"/>
      <c r="G448" s="27"/>
      <c r="H448" s="27"/>
      <c r="I448" s="27"/>
      <c r="J448" s="13">
        <v>0</v>
      </c>
      <c r="K448" s="21">
        <v>0</v>
      </c>
      <c r="L448" s="3">
        <v>0</v>
      </c>
      <c r="M448" s="3">
        <v>0</v>
      </c>
      <c r="N448" s="84"/>
    </row>
    <row r="449" spans="1:14" ht="26.25" customHeight="1" thickBot="1" x14ac:dyDescent="0.3">
      <c r="A449" s="100"/>
      <c r="B449" s="103"/>
      <c r="C449" s="103"/>
      <c r="D449" s="4" t="s">
        <v>6</v>
      </c>
      <c r="E449" s="27"/>
      <c r="F449" s="27"/>
      <c r="G449" s="27"/>
      <c r="H449" s="27"/>
      <c r="I449" s="27"/>
      <c r="J449" s="13">
        <f>J442+J446+J447+J448+J443+J444+J445</f>
        <v>28253772.370000001</v>
      </c>
      <c r="K449" s="21">
        <f t="shared" ref="K449:L449" si="286">K442+K446+K447+K448+K443+K444+K445</f>
        <v>11697887.1</v>
      </c>
      <c r="L449" s="3">
        <f t="shared" si="286"/>
        <v>9551722.5800000001</v>
      </c>
      <c r="M449" s="3">
        <f>M442+M446+M447+M448+M443+M444+M445</f>
        <v>13660556.99</v>
      </c>
      <c r="N449" s="85"/>
    </row>
    <row r="450" spans="1:14" ht="25.5" customHeight="1" thickBot="1" x14ac:dyDescent="0.3">
      <c r="A450" s="107">
        <v>16</v>
      </c>
      <c r="B450" s="86" t="s">
        <v>50</v>
      </c>
      <c r="C450" s="95" t="s">
        <v>2</v>
      </c>
      <c r="D450" s="89" t="s">
        <v>17</v>
      </c>
      <c r="E450" s="28" t="s">
        <v>141</v>
      </c>
      <c r="F450" s="28" t="s">
        <v>142</v>
      </c>
      <c r="G450" s="28" t="s">
        <v>220</v>
      </c>
      <c r="H450" s="28" t="s">
        <v>144</v>
      </c>
      <c r="I450" s="28" t="s">
        <v>184</v>
      </c>
      <c r="J450" s="14">
        <f>J456</f>
        <v>420010</v>
      </c>
      <c r="K450" s="22">
        <f t="shared" ref="K450:L450" si="287">K456</f>
        <v>120000</v>
      </c>
      <c r="L450" s="20">
        <f t="shared" si="287"/>
        <v>0</v>
      </c>
      <c r="M450" s="20">
        <f>M456</f>
        <v>0</v>
      </c>
      <c r="N450" s="83">
        <v>37.380000000000003</v>
      </c>
    </row>
    <row r="451" spans="1:14" ht="31.5" customHeight="1" thickBot="1" x14ac:dyDescent="0.3">
      <c r="A451" s="108"/>
      <c r="B451" s="87"/>
      <c r="C451" s="96"/>
      <c r="D451" s="91"/>
      <c r="E451" s="28" t="s">
        <v>141</v>
      </c>
      <c r="F451" s="28" t="s">
        <v>142</v>
      </c>
      <c r="G451" s="28" t="s">
        <v>220</v>
      </c>
      <c r="H451" s="28" t="s">
        <v>144</v>
      </c>
      <c r="I451" s="28" t="s">
        <v>183</v>
      </c>
      <c r="J451" s="14">
        <f>J457</f>
        <v>1748163.37</v>
      </c>
      <c r="K451" s="22">
        <f t="shared" ref="K451:L451" si="288">K457</f>
        <v>663452.1</v>
      </c>
      <c r="L451" s="20">
        <f t="shared" si="288"/>
        <v>490120.58</v>
      </c>
      <c r="M451" s="20">
        <f>M457</f>
        <v>777738.99</v>
      </c>
      <c r="N451" s="84"/>
    </row>
    <row r="452" spans="1:14" ht="45.75" thickBot="1" x14ac:dyDescent="0.3">
      <c r="A452" s="108"/>
      <c r="B452" s="87"/>
      <c r="C452" s="96"/>
      <c r="D452" s="12" t="s">
        <v>3</v>
      </c>
      <c r="E452" s="28"/>
      <c r="F452" s="28"/>
      <c r="G452" s="28"/>
      <c r="H452" s="28"/>
      <c r="I452" s="28"/>
      <c r="J452" s="14">
        <f>J458</f>
        <v>0</v>
      </c>
      <c r="K452" s="22">
        <f t="shared" ref="K452:L452" si="289">K458</f>
        <v>0</v>
      </c>
      <c r="L452" s="20">
        <f t="shared" si="289"/>
        <v>0</v>
      </c>
      <c r="M452" s="20">
        <f>M458</f>
        <v>0</v>
      </c>
      <c r="N452" s="84"/>
    </row>
    <row r="453" spans="1:14" ht="45.75" thickBot="1" x14ac:dyDescent="0.3">
      <c r="A453" s="108"/>
      <c r="B453" s="87"/>
      <c r="C453" s="96"/>
      <c r="D453" s="12" t="s">
        <v>4</v>
      </c>
      <c r="E453" s="28" t="s">
        <v>141</v>
      </c>
      <c r="F453" s="28" t="s">
        <v>142</v>
      </c>
      <c r="G453" s="28" t="s">
        <v>220</v>
      </c>
      <c r="H453" s="28" t="s">
        <v>144</v>
      </c>
      <c r="I453" s="28" t="s">
        <v>183</v>
      </c>
      <c r="J453" s="14">
        <f>J459</f>
        <v>23225599</v>
      </c>
      <c r="K453" s="22">
        <f t="shared" ref="K453:L453" si="290">K459</f>
        <v>8814435</v>
      </c>
      <c r="L453" s="20">
        <f t="shared" si="290"/>
        <v>6511602</v>
      </c>
      <c r="M453" s="20">
        <f>M459</f>
        <v>10332818</v>
      </c>
      <c r="N453" s="84"/>
    </row>
    <row r="454" spans="1:14" ht="30.75" thickBot="1" x14ac:dyDescent="0.3">
      <c r="A454" s="108"/>
      <c r="B454" s="87"/>
      <c r="C454" s="96"/>
      <c r="D454" s="12" t="s">
        <v>5</v>
      </c>
      <c r="E454" s="28"/>
      <c r="F454" s="28"/>
      <c r="G454" s="28"/>
      <c r="H454" s="28"/>
      <c r="I454" s="28"/>
      <c r="J454" s="14">
        <f>J460</f>
        <v>0</v>
      </c>
      <c r="K454" s="22">
        <f t="shared" ref="K454:L454" si="291">K460</f>
        <v>0</v>
      </c>
      <c r="L454" s="20">
        <f t="shared" si="291"/>
        <v>0</v>
      </c>
      <c r="M454" s="20">
        <f>M460</f>
        <v>0</v>
      </c>
      <c r="N454" s="84"/>
    </row>
    <row r="455" spans="1:14" ht="16.5" thickBot="1" x14ac:dyDescent="0.3">
      <c r="A455" s="109"/>
      <c r="B455" s="88"/>
      <c r="C455" s="97"/>
      <c r="D455" s="12" t="s">
        <v>6</v>
      </c>
      <c r="E455" s="28"/>
      <c r="F455" s="28"/>
      <c r="G455" s="28"/>
      <c r="H455" s="28"/>
      <c r="I455" s="28"/>
      <c r="J455" s="14">
        <f>J450+J452+J453+J454+J451</f>
        <v>25393772.370000001</v>
      </c>
      <c r="K455" s="22">
        <f>K450+K452+K453+K454+K451</f>
        <v>9597887.0999999996</v>
      </c>
      <c r="L455" s="20">
        <f>L450+L452+L453+L454+L451</f>
        <v>7001722.5800000001</v>
      </c>
      <c r="M455" s="20">
        <f>M450+M452+M453+M454+M451</f>
        <v>11110556.99</v>
      </c>
      <c r="N455" s="85"/>
    </row>
    <row r="456" spans="1:14" ht="39" customHeight="1" thickBot="1" x14ac:dyDescent="0.3">
      <c r="A456" s="92" t="s">
        <v>65</v>
      </c>
      <c r="B456" s="86" t="s">
        <v>27</v>
      </c>
      <c r="C456" s="95" t="s">
        <v>2</v>
      </c>
      <c r="D456" s="89" t="s">
        <v>17</v>
      </c>
      <c r="E456" s="28" t="s">
        <v>141</v>
      </c>
      <c r="F456" s="28" t="s">
        <v>142</v>
      </c>
      <c r="G456" s="28" t="s">
        <v>220</v>
      </c>
      <c r="H456" s="28" t="s">
        <v>144</v>
      </c>
      <c r="I456" s="28" t="s">
        <v>184</v>
      </c>
      <c r="J456" s="14">
        <f>100000+200000+120010</f>
        <v>420010</v>
      </c>
      <c r="K456" s="22">
        <v>120000</v>
      </c>
      <c r="L456" s="20">
        <v>0</v>
      </c>
      <c r="M456" s="20">
        <v>0</v>
      </c>
      <c r="N456" s="83"/>
    </row>
    <row r="457" spans="1:14" ht="41.25" customHeight="1" thickBot="1" x14ac:dyDescent="0.3">
      <c r="A457" s="93"/>
      <c r="B457" s="87"/>
      <c r="C457" s="96"/>
      <c r="D457" s="91"/>
      <c r="E457" s="28" t="s">
        <v>141</v>
      </c>
      <c r="F457" s="28" t="s">
        <v>142</v>
      </c>
      <c r="G457" s="28" t="s">
        <v>220</v>
      </c>
      <c r="H457" s="28" t="s">
        <v>144</v>
      </c>
      <c r="I457" s="28" t="s">
        <v>183</v>
      </c>
      <c r="J457" s="14">
        <f>995476+752687.37</f>
        <v>1748163.37</v>
      </c>
      <c r="K457" s="22">
        <v>663452.1</v>
      </c>
      <c r="L457" s="20">
        <v>490120.58</v>
      </c>
      <c r="M457" s="20">
        <v>777738.99</v>
      </c>
      <c r="N457" s="84"/>
    </row>
    <row r="458" spans="1:14" ht="45.75" thickBot="1" x14ac:dyDescent="0.3">
      <c r="A458" s="93"/>
      <c r="B458" s="87"/>
      <c r="C458" s="96"/>
      <c r="D458" s="12" t="s">
        <v>3</v>
      </c>
      <c r="E458" s="28"/>
      <c r="F458" s="28"/>
      <c r="G458" s="28"/>
      <c r="H458" s="28"/>
      <c r="I458" s="28"/>
      <c r="J458" s="14">
        <v>0</v>
      </c>
      <c r="K458" s="22">
        <v>0</v>
      </c>
      <c r="L458" s="20">
        <v>0</v>
      </c>
      <c r="M458" s="20">
        <v>0</v>
      </c>
      <c r="N458" s="84"/>
    </row>
    <row r="459" spans="1:14" ht="45.75" thickBot="1" x14ac:dyDescent="0.3">
      <c r="A459" s="93"/>
      <c r="B459" s="87"/>
      <c r="C459" s="96"/>
      <c r="D459" s="12" t="s">
        <v>4</v>
      </c>
      <c r="E459" s="28" t="s">
        <v>141</v>
      </c>
      <c r="F459" s="28" t="s">
        <v>142</v>
      </c>
      <c r="G459" s="28" t="s">
        <v>220</v>
      </c>
      <c r="H459" s="28" t="s">
        <v>144</v>
      </c>
      <c r="I459" s="28" t="s">
        <v>183</v>
      </c>
      <c r="J459" s="14">
        <f>13225599+10000000</f>
        <v>23225599</v>
      </c>
      <c r="K459" s="22">
        <v>8814435</v>
      </c>
      <c r="L459" s="20">
        <v>6511602</v>
      </c>
      <c r="M459" s="20">
        <v>10332818</v>
      </c>
      <c r="N459" s="84"/>
    </row>
    <row r="460" spans="1:14" ht="30.75" thickBot="1" x14ac:dyDescent="0.3">
      <c r="A460" s="93"/>
      <c r="B460" s="87"/>
      <c r="C460" s="96"/>
      <c r="D460" s="12" t="s">
        <v>5</v>
      </c>
      <c r="E460" s="28"/>
      <c r="F460" s="28"/>
      <c r="G460" s="28"/>
      <c r="H460" s="28"/>
      <c r="I460" s="28"/>
      <c r="J460" s="14">
        <v>0</v>
      </c>
      <c r="K460" s="22">
        <v>0</v>
      </c>
      <c r="L460" s="20">
        <v>0</v>
      </c>
      <c r="M460" s="20">
        <v>0</v>
      </c>
      <c r="N460" s="84"/>
    </row>
    <row r="461" spans="1:14" ht="16.5" thickBot="1" x14ac:dyDescent="0.3">
      <c r="A461" s="94"/>
      <c r="B461" s="88"/>
      <c r="C461" s="97"/>
      <c r="D461" s="12" t="s">
        <v>6</v>
      </c>
      <c r="E461" s="28"/>
      <c r="F461" s="28"/>
      <c r="G461" s="28"/>
      <c r="H461" s="28"/>
      <c r="I461" s="28"/>
      <c r="J461" s="14">
        <f>J456+J458+J459+J460+J457</f>
        <v>25393772.370000001</v>
      </c>
      <c r="K461" s="22">
        <f t="shared" ref="K461:L461" si="292">K456+K458+K459+K460+K457</f>
        <v>9597887.0999999996</v>
      </c>
      <c r="L461" s="20">
        <f t="shared" si="292"/>
        <v>7001722.5800000001</v>
      </c>
      <c r="M461" s="20">
        <f>M456+M458+M459+M460+M457</f>
        <v>11110556.99</v>
      </c>
      <c r="N461" s="85"/>
    </row>
    <row r="462" spans="1:14" ht="45.75" thickBot="1" x14ac:dyDescent="0.3">
      <c r="A462" s="107">
        <v>17</v>
      </c>
      <c r="B462" s="86" t="s">
        <v>52</v>
      </c>
      <c r="C462" s="95" t="s">
        <v>2</v>
      </c>
      <c r="D462" s="12" t="s">
        <v>17</v>
      </c>
      <c r="E462" s="28" t="s">
        <v>141</v>
      </c>
      <c r="F462" s="28" t="s">
        <v>142</v>
      </c>
      <c r="G462" s="28" t="s">
        <v>220</v>
      </c>
      <c r="H462" s="28" t="s">
        <v>148</v>
      </c>
      <c r="I462" s="28" t="s">
        <v>184</v>
      </c>
      <c r="J462" s="14">
        <f t="shared" ref="J462:L465" si="293">J467</f>
        <v>2700000</v>
      </c>
      <c r="K462" s="22">
        <f t="shared" si="293"/>
        <v>2000000</v>
      </c>
      <c r="L462" s="20">
        <f t="shared" si="293"/>
        <v>2550000</v>
      </c>
      <c r="M462" s="20">
        <f t="shared" ref="M462" si="294">M467</f>
        <v>2550000</v>
      </c>
      <c r="N462" s="83">
        <v>39</v>
      </c>
    </row>
    <row r="463" spans="1:14" ht="45.75" thickBot="1" x14ac:dyDescent="0.3">
      <c r="A463" s="108"/>
      <c r="B463" s="87"/>
      <c r="C463" s="96"/>
      <c r="D463" s="12" t="s">
        <v>3</v>
      </c>
      <c r="E463" s="28"/>
      <c r="F463" s="28"/>
      <c r="G463" s="28"/>
      <c r="H463" s="28"/>
      <c r="I463" s="28"/>
      <c r="J463" s="14">
        <f t="shared" si="293"/>
        <v>0</v>
      </c>
      <c r="K463" s="22">
        <f t="shared" si="293"/>
        <v>0</v>
      </c>
      <c r="L463" s="20">
        <f t="shared" si="293"/>
        <v>0</v>
      </c>
      <c r="M463" s="20">
        <f t="shared" ref="M463" si="295">M468</f>
        <v>0</v>
      </c>
      <c r="N463" s="84"/>
    </row>
    <row r="464" spans="1:14" ht="45.75" thickBot="1" x14ac:dyDescent="0.3">
      <c r="A464" s="108"/>
      <c r="B464" s="87"/>
      <c r="C464" s="96"/>
      <c r="D464" s="12" t="s">
        <v>4</v>
      </c>
      <c r="E464" s="28"/>
      <c r="F464" s="28"/>
      <c r="G464" s="28"/>
      <c r="H464" s="28"/>
      <c r="I464" s="28"/>
      <c r="J464" s="14">
        <f t="shared" si="293"/>
        <v>0</v>
      </c>
      <c r="K464" s="22">
        <f t="shared" si="293"/>
        <v>0</v>
      </c>
      <c r="L464" s="20">
        <f t="shared" si="293"/>
        <v>0</v>
      </c>
      <c r="M464" s="20">
        <f t="shared" ref="M464" si="296">M469</f>
        <v>0</v>
      </c>
      <c r="N464" s="84"/>
    </row>
    <row r="465" spans="1:14" ht="30.75" thickBot="1" x14ac:dyDescent="0.3">
      <c r="A465" s="108"/>
      <c r="B465" s="87"/>
      <c r="C465" s="96"/>
      <c r="D465" s="12" t="s">
        <v>5</v>
      </c>
      <c r="E465" s="28"/>
      <c r="F465" s="28"/>
      <c r="G465" s="28"/>
      <c r="H465" s="28"/>
      <c r="I465" s="28"/>
      <c r="J465" s="14">
        <f t="shared" si="293"/>
        <v>0</v>
      </c>
      <c r="K465" s="22">
        <f t="shared" si="293"/>
        <v>0</v>
      </c>
      <c r="L465" s="20">
        <f t="shared" si="293"/>
        <v>0</v>
      </c>
      <c r="M465" s="20">
        <f t="shared" ref="M465" si="297">M470</f>
        <v>0</v>
      </c>
      <c r="N465" s="84"/>
    </row>
    <row r="466" spans="1:14" ht="16.5" thickBot="1" x14ac:dyDescent="0.3">
      <c r="A466" s="109"/>
      <c r="B466" s="88"/>
      <c r="C466" s="97"/>
      <c r="D466" s="12" t="s">
        <v>6</v>
      </c>
      <c r="E466" s="28"/>
      <c r="F466" s="28"/>
      <c r="G466" s="28"/>
      <c r="H466" s="28"/>
      <c r="I466" s="28"/>
      <c r="J466" s="14">
        <f t="shared" ref="J466:L466" si="298">J462+J463+J464+J465</f>
        <v>2700000</v>
      </c>
      <c r="K466" s="22">
        <f t="shared" si="298"/>
        <v>2000000</v>
      </c>
      <c r="L466" s="20">
        <f t="shared" si="298"/>
        <v>2550000</v>
      </c>
      <c r="M466" s="20">
        <f t="shared" ref="M466" si="299">M462+M463+M464+M465</f>
        <v>2550000</v>
      </c>
      <c r="N466" s="85"/>
    </row>
    <row r="467" spans="1:14" ht="45.75" thickBot="1" x14ac:dyDescent="0.3">
      <c r="A467" s="92" t="s">
        <v>68</v>
      </c>
      <c r="B467" s="86" t="s">
        <v>99</v>
      </c>
      <c r="C467" s="95" t="s">
        <v>2</v>
      </c>
      <c r="D467" s="12" t="s">
        <v>17</v>
      </c>
      <c r="E467" s="28" t="s">
        <v>141</v>
      </c>
      <c r="F467" s="28" t="s">
        <v>142</v>
      </c>
      <c r="G467" s="28" t="s">
        <v>220</v>
      </c>
      <c r="H467" s="28" t="s">
        <v>148</v>
      </c>
      <c r="I467" s="28" t="s">
        <v>184</v>
      </c>
      <c r="J467" s="14">
        <v>2700000</v>
      </c>
      <c r="K467" s="22">
        <v>2000000</v>
      </c>
      <c r="L467" s="20">
        <v>2550000</v>
      </c>
      <c r="M467" s="20">
        <v>2550000</v>
      </c>
      <c r="N467" s="83"/>
    </row>
    <row r="468" spans="1:14" ht="45.75" thickBot="1" x14ac:dyDescent="0.3">
      <c r="A468" s="93"/>
      <c r="B468" s="87"/>
      <c r="C468" s="96"/>
      <c r="D468" s="12" t="s">
        <v>3</v>
      </c>
      <c r="E468" s="28"/>
      <c r="F468" s="28"/>
      <c r="G468" s="28"/>
      <c r="H468" s="28"/>
      <c r="I468" s="28"/>
      <c r="J468" s="14">
        <v>0</v>
      </c>
      <c r="K468" s="22">
        <v>0</v>
      </c>
      <c r="L468" s="20">
        <v>0</v>
      </c>
      <c r="M468" s="20">
        <v>0</v>
      </c>
      <c r="N468" s="84"/>
    </row>
    <row r="469" spans="1:14" ht="45.75" thickBot="1" x14ac:dyDescent="0.3">
      <c r="A469" s="93"/>
      <c r="B469" s="87"/>
      <c r="C469" s="96"/>
      <c r="D469" s="12" t="s">
        <v>4</v>
      </c>
      <c r="E469" s="28"/>
      <c r="F469" s="28"/>
      <c r="G469" s="28"/>
      <c r="H469" s="28"/>
      <c r="I469" s="28"/>
      <c r="J469" s="14">
        <v>0</v>
      </c>
      <c r="K469" s="22">
        <v>0</v>
      </c>
      <c r="L469" s="20">
        <v>0</v>
      </c>
      <c r="M469" s="20">
        <v>0</v>
      </c>
      <c r="N469" s="84"/>
    </row>
    <row r="470" spans="1:14" ht="30.75" thickBot="1" x14ac:dyDescent="0.3">
      <c r="A470" s="93"/>
      <c r="B470" s="87"/>
      <c r="C470" s="96"/>
      <c r="D470" s="12" t="s">
        <v>5</v>
      </c>
      <c r="E470" s="28"/>
      <c r="F470" s="28"/>
      <c r="G470" s="28"/>
      <c r="H470" s="28"/>
      <c r="I470" s="28"/>
      <c r="J470" s="14">
        <v>0</v>
      </c>
      <c r="K470" s="22">
        <v>0</v>
      </c>
      <c r="L470" s="20">
        <v>0</v>
      </c>
      <c r="M470" s="20">
        <v>0</v>
      </c>
      <c r="N470" s="84"/>
    </row>
    <row r="471" spans="1:14" ht="16.5" thickBot="1" x14ac:dyDescent="0.3">
      <c r="A471" s="94"/>
      <c r="B471" s="88"/>
      <c r="C471" s="97"/>
      <c r="D471" s="12" t="s">
        <v>6</v>
      </c>
      <c r="E471" s="28"/>
      <c r="F471" s="28"/>
      <c r="G471" s="28"/>
      <c r="H471" s="28"/>
      <c r="I471" s="28"/>
      <c r="J471" s="14">
        <f t="shared" ref="J471:L471" si="300">J467+J468+J469+J470</f>
        <v>2700000</v>
      </c>
      <c r="K471" s="22">
        <f t="shared" si="300"/>
        <v>2000000</v>
      </c>
      <c r="L471" s="20">
        <f t="shared" si="300"/>
        <v>2550000</v>
      </c>
      <c r="M471" s="20">
        <f t="shared" ref="M471" si="301">M467+M468+M469+M470</f>
        <v>2550000</v>
      </c>
      <c r="N471" s="85"/>
    </row>
    <row r="472" spans="1:14" ht="45.75" thickBot="1" x14ac:dyDescent="0.3">
      <c r="A472" s="107">
        <v>18</v>
      </c>
      <c r="B472" s="86" t="s">
        <v>8</v>
      </c>
      <c r="C472" s="95" t="s">
        <v>2</v>
      </c>
      <c r="D472" s="12" t="s">
        <v>17</v>
      </c>
      <c r="E472" s="28" t="s">
        <v>141</v>
      </c>
      <c r="F472" s="28" t="s">
        <v>142</v>
      </c>
      <c r="G472" s="28" t="s">
        <v>220</v>
      </c>
      <c r="H472" s="28" t="s">
        <v>221</v>
      </c>
      <c r="I472" s="28" t="s">
        <v>157</v>
      </c>
      <c r="J472" s="14">
        <f t="shared" ref="J472:L475" si="302">J477</f>
        <v>160000</v>
      </c>
      <c r="K472" s="22">
        <f t="shared" si="302"/>
        <v>100000</v>
      </c>
      <c r="L472" s="20">
        <f t="shared" si="302"/>
        <v>0</v>
      </c>
      <c r="M472" s="20">
        <f t="shared" ref="M472" si="303">M477</f>
        <v>0</v>
      </c>
      <c r="N472" s="83">
        <v>40</v>
      </c>
    </row>
    <row r="473" spans="1:14" ht="45.75" thickBot="1" x14ac:dyDescent="0.3">
      <c r="A473" s="108"/>
      <c r="B473" s="87"/>
      <c r="C473" s="96"/>
      <c r="D473" s="12" t="s">
        <v>3</v>
      </c>
      <c r="E473" s="28"/>
      <c r="F473" s="28"/>
      <c r="G473" s="28"/>
      <c r="H473" s="28"/>
      <c r="I473" s="28"/>
      <c r="J473" s="14">
        <f t="shared" si="302"/>
        <v>0</v>
      </c>
      <c r="K473" s="22">
        <f t="shared" si="302"/>
        <v>0</v>
      </c>
      <c r="L473" s="20">
        <f t="shared" si="302"/>
        <v>0</v>
      </c>
      <c r="M473" s="20">
        <f t="shared" ref="M473" si="304">M478</f>
        <v>0</v>
      </c>
      <c r="N473" s="84"/>
    </row>
    <row r="474" spans="1:14" ht="45.75" thickBot="1" x14ac:dyDescent="0.3">
      <c r="A474" s="108"/>
      <c r="B474" s="87"/>
      <c r="C474" s="96"/>
      <c r="D474" s="12" t="s">
        <v>4</v>
      </c>
      <c r="E474" s="28"/>
      <c r="F474" s="28"/>
      <c r="G474" s="28"/>
      <c r="H474" s="28"/>
      <c r="I474" s="28"/>
      <c r="J474" s="14">
        <f t="shared" si="302"/>
        <v>0</v>
      </c>
      <c r="K474" s="22">
        <f t="shared" si="302"/>
        <v>0</v>
      </c>
      <c r="L474" s="20">
        <f t="shared" si="302"/>
        <v>0</v>
      </c>
      <c r="M474" s="20">
        <f t="shared" ref="M474" si="305">M479</f>
        <v>0</v>
      </c>
      <c r="N474" s="84"/>
    </row>
    <row r="475" spans="1:14" ht="30.75" thickBot="1" x14ac:dyDescent="0.3">
      <c r="A475" s="108"/>
      <c r="B475" s="87"/>
      <c r="C475" s="96"/>
      <c r="D475" s="12" t="s">
        <v>5</v>
      </c>
      <c r="E475" s="28"/>
      <c r="F475" s="28"/>
      <c r="G475" s="28"/>
      <c r="H475" s="28"/>
      <c r="I475" s="28"/>
      <c r="J475" s="14">
        <f t="shared" si="302"/>
        <v>0</v>
      </c>
      <c r="K475" s="22">
        <f t="shared" si="302"/>
        <v>0</v>
      </c>
      <c r="L475" s="20">
        <f t="shared" si="302"/>
        <v>0</v>
      </c>
      <c r="M475" s="20">
        <f t="shared" ref="M475" si="306">M480</f>
        <v>0</v>
      </c>
      <c r="N475" s="84"/>
    </row>
    <row r="476" spans="1:14" ht="16.5" thickBot="1" x14ac:dyDescent="0.3">
      <c r="A476" s="109"/>
      <c r="B476" s="88"/>
      <c r="C476" s="97"/>
      <c r="D476" s="12" t="s">
        <v>6</v>
      </c>
      <c r="E476" s="28"/>
      <c r="F476" s="28"/>
      <c r="G476" s="28"/>
      <c r="H476" s="28"/>
      <c r="I476" s="28"/>
      <c r="J476" s="14">
        <f t="shared" ref="J476:L476" si="307">J472+J473+J474+J475</f>
        <v>160000</v>
      </c>
      <c r="K476" s="22">
        <f t="shared" si="307"/>
        <v>100000</v>
      </c>
      <c r="L476" s="20">
        <f t="shared" si="307"/>
        <v>0</v>
      </c>
      <c r="M476" s="20">
        <f t="shared" ref="M476" si="308">M472+M473+M474+M475</f>
        <v>0</v>
      </c>
      <c r="N476" s="85"/>
    </row>
    <row r="477" spans="1:14" ht="45.75" thickBot="1" x14ac:dyDescent="0.3">
      <c r="A477" s="92" t="s">
        <v>71</v>
      </c>
      <c r="B477" s="86" t="s">
        <v>8</v>
      </c>
      <c r="C477" s="95" t="s">
        <v>2</v>
      </c>
      <c r="D477" s="12" t="s">
        <v>17</v>
      </c>
      <c r="E477" s="28" t="s">
        <v>141</v>
      </c>
      <c r="F477" s="28" t="s">
        <v>142</v>
      </c>
      <c r="G477" s="28" t="s">
        <v>220</v>
      </c>
      <c r="H477" s="28" t="s">
        <v>221</v>
      </c>
      <c r="I477" s="28" t="s">
        <v>157</v>
      </c>
      <c r="J477" s="14">
        <f>100000+60000</f>
        <v>160000</v>
      </c>
      <c r="K477" s="22">
        <v>100000</v>
      </c>
      <c r="L477" s="20">
        <v>0</v>
      </c>
      <c r="M477" s="20">
        <v>0</v>
      </c>
      <c r="N477" s="83"/>
    </row>
    <row r="478" spans="1:14" ht="45.75" thickBot="1" x14ac:dyDescent="0.3">
      <c r="A478" s="93"/>
      <c r="B478" s="87"/>
      <c r="C478" s="96"/>
      <c r="D478" s="12" t="s">
        <v>3</v>
      </c>
      <c r="E478" s="28"/>
      <c r="F478" s="28"/>
      <c r="G478" s="28"/>
      <c r="H478" s="28"/>
      <c r="I478" s="28"/>
      <c r="J478" s="14">
        <v>0</v>
      </c>
      <c r="K478" s="22">
        <v>0</v>
      </c>
      <c r="L478" s="20">
        <v>0</v>
      </c>
      <c r="M478" s="20">
        <v>0</v>
      </c>
      <c r="N478" s="84"/>
    </row>
    <row r="479" spans="1:14" ht="45.75" thickBot="1" x14ac:dyDescent="0.3">
      <c r="A479" s="93"/>
      <c r="B479" s="87"/>
      <c r="C479" s="96"/>
      <c r="D479" s="12" t="s">
        <v>4</v>
      </c>
      <c r="E479" s="28"/>
      <c r="F479" s="28"/>
      <c r="G479" s="28"/>
      <c r="H479" s="28"/>
      <c r="I479" s="28"/>
      <c r="J479" s="14">
        <v>0</v>
      </c>
      <c r="K479" s="22">
        <v>0</v>
      </c>
      <c r="L479" s="20">
        <v>0</v>
      </c>
      <c r="M479" s="20">
        <v>0</v>
      </c>
      <c r="N479" s="84"/>
    </row>
    <row r="480" spans="1:14" ht="30.75" thickBot="1" x14ac:dyDescent="0.3">
      <c r="A480" s="93"/>
      <c r="B480" s="87"/>
      <c r="C480" s="96"/>
      <c r="D480" s="12" t="s">
        <v>5</v>
      </c>
      <c r="E480" s="28"/>
      <c r="F480" s="28"/>
      <c r="G480" s="28"/>
      <c r="H480" s="28"/>
      <c r="I480" s="28"/>
      <c r="J480" s="14">
        <v>0</v>
      </c>
      <c r="K480" s="22">
        <v>0</v>
      </c>
      <c r="L480" s="20">
        <v>0</v>
      </c>
      <c r="M480" s="20">
        <v>0</v>
      </c>
      <c r="N480" s="84"/>
    </row>
    <row r="481" spans="1:14" ht="16.5" thickBot="1" x14ac:dyDescent="0.3">
      <c r="A481" s="94"/>
      <c r="B481" s="88"/>
      <c r="C481" s="97"/>
      <c r="D481" s="12" t="s">
        <v>6</v>
      </c>
      <c r="E481" s="28"/>
      <c r="F481" s="28"/>
      <c r="G481" s="28"/>
      <c r="H481" s="28"/>
      <c r="I481" s="28"/>
      <c r="J481" s="14">
        <f t="shared" ref="J481:L481" si="309">J477+J478+J479+J480</f>
        <v>160000</v>
      </c>
      <c r="K481" s="22">
        <f t="shared" si="309"/>
        <v>100000</v>
      </c>
      <c r="L481" s="20">
        <f t="shared" si="309"/>
        <v>0</v>
      </c>
      <c r="M481" s="20">
        <f t="shared" ref="M481" si="310">M477+M478+M479+M480</f>
        <v>0</v>
      </c>
      <c r="N481" s="85"/>
    </row>
    <row r="482" spans="1:14" ht="31.5" customHeight="1" thickBot="1" x14ac:dyDescent="0.3">
      <c r="A482" s="98"/>
      <c r="B482" s="101" t="s">
        <v>222</v>
      </c>
      <c r="C482" s="101" t="s">
        <v>2</v>
      </c>
      <c r="D482" s="104" t="s">
        <v>17</v>
      </c>
      <c r="E482" s="28" t="s">
        <v>141</v>
      </c>
      <c r="F482" s="28" t="s">
        <v>142</v>
      </c>
      <c r="G482" s="28" t="s">
        <v>223</v>
      </c>
      <c r="H482" s="28" t="s">
        <v>144</v>
      </c>
      <c r="I482" s="28" t="s">
        <v>199</v>
      </c>
      <c r="J482" s="13">
        <f>J490</f>
        <v>50000</v>
      </c>
      <c r="K482" s="21">
        <f t="shared" ref="K482:L482" si="311">K490</f>
        <v>50000</v>
      </c>
      <c r="L482" s="3">
        <f t="shared" si="311"/>
        <v>0</v>
      </c>
      <c r="M482" s="3">
        <f>M490</f>
        <v>0</v>
      </c>
      <c r="N482" s="83"/>
    </row>
    <row r="483" spans="1:14" ht="31.5" customHeight="1" thickBot="1" x14ac:dyDescent="0.3">
      <c r="A483" s="99"/>
      <c r="B483" s="102"/>
      <c r="C483" s="102"/>
      <c r="D483" s="106"/>
      <c r="E483" s="28" t="s">
        <v>141</v>
      </c>
      <c r="F483" s="28" t="s">
        <v>142</v>
      </c>
      <c r="G483" s="28" t="s">
        <v>223</v>
      </c>
      <c r="H483" s="28" t="s">
        <v>144</v>
      </c>
      <c r="I483" s="28" t="s">
        <v>200</v>
      </c>
      <c r="J483" s="13">
        <f>J491</f>
        <v>50000</v>
      </c>
      <c r="K483" s="21">
        <f t="shared" ref="K483:L483" si="312">K491</f>
        <v>0</v>
      </c>
      <c r="L483" s="3">
        <f t="shared" si="312"/>
        <v>0</v>
      </c>
      <c r="M483" s="3">
        <f>M491</f>
        <v>0</v>
      </c>
      <c r="N483" s="84"/>
    </row>
    <row r="484" spans="1:14" ht="31.5" customHeight="1" thickBot="1" x14ac:dyDescent="0.3">
      <c r="A484" s="99"/>
      <c r="B484" s="102"/>
      <c r="C484" s="102"/>
      <c r="D484" s="106"/>
      <c r="E484" s="28" t="s">
        <v>141</v>
      </c>
      <c r="F484" s="28" t="s">
        <v>142</v>
      </c>
      <c r="G484" s="28" t="s">
        <v>223</v>
      </c>
      <c r="H484" s="28" t="s">
        <v>144</v>
      </c>
      <c r="I484" s="28" t="s">
        <v>167</v>
      </c>
      <c r="J484" s="13">
        <f>J492</f>
        <v>111228</v>
      </c>
      <c r="K484" s="21">
        <f t="shared" ref="K484:L484" si="313">K492</f>
        <v>135677</v>
      </c>
      <c r="L484" s="3">
        <f t="shared" si="313"/>
        <v>0</v>
      </c>
      <c r="M484" s="3">
        <f>M492</f>
        <v>0</v>
      </c>
      <c r="N484" s="84"/>
    </row>
    <row r="485" spans="1:14" ht="29.25" customHeight="1" thickBot="1" x14ac:dyDescent="0.3">
      <c r="A485" s="99"/>
      <c r="B485" s="102"/>
      <c r="C485" s="102"/>
      <c r="D485" s="91"/>
      <c r="E485" s="28" t="s">
        <v>141</v>
      </c>
      <c r="F485" s="28" t="s">
        <v>142</v>
      </c>
      <c r="G485" s="28" t="s">
        <v>223</v>
      </c>
      <c r="H485" s="28" t="s">
        <v>144</v>
      </c>
      <c r="I485" s="28" t="s">
        <v>168</v>
      </c>
      <c r="J485" s="13">
        <f>J493</f>
        <v>485270</v>
      </c>
      <c r="K485" s="21">
        <f t="shared" ref="K485:L485" si="314">K493</f>
        <v>254869.59</v>
      </c>
      <c r="L485" s="3">
        <f t="shared" si="314"/>
        <v>0</v>
      </c>
      <c r="M485" s="3">
        <f>M493</f>
        <v>0</v>
      </c>
      <c r="N485" s="84"/>
    </row>
    <row r="486" spans="1:14" ht="45.75" thickBot="1" x14ac:dyDescent="0.3">
      <c r="A486" s="99"/>
      <c r="B486" s="102"/>
      <c r="C486" s="102"/>
      <c r="D486" s="4" t="s">
        <v>3</v>
      </c>
      <c r="E486" s="27"/>
      <c r="F486" s="27"/>
      <c r="G486" s="27"/>
      <c r="H486" s="27"/>
      <c r="I486" s="27"/>
      <c r="J486" s="13">
        <v>0</v>
      </c>
      <c r="K486" s="21">
        <v>0</v>
      </c>
      <c r="L486" s="3">
        <v>0</v>
      </c>
      <c r="M486" s="3">
        <v>0</v>
      </c>
      <c r="N486" s="84"/>
    </row>
    <row r="487" spans="1:14" ht="45.75" thickBot="1" x14ac:dyDescent="0.3">
      <c r="A487" s="99"/>
      <c r="B487" s="102"/>
      <c r="C487" s="102"/>
      <c r="D487" s="4" t="s">
        <v>4</v>
      </c>
      <c r="E487" s="27"/>
      <c r="F487" s="27"/>
      <c r="G487" s="27"/>
      <c r="H487" s="27"/>
      <c r="I487" s="27"/>
      <c r="J487" s="13">
        <v>0</v>
      </c>
      <c r="K487" s="21">
        <v>0</v>
      </c>
      <c r="L487" s="3">
        <v>0</v>
      </c>
      <c r="M487" s="3">
        <v>0</v>
      </c>
      <c r="N487" s="84"/>
    </row>
    <row r="488" spans="1:14" ht="30.75" thickBot="1" x14ac:dyDescent="0.3">
      <c r="A488" s="99"/>
      <c r="B488" s="102"/>
      <c r="C488" s="102"/>
      <c r="D488" s="4" t="s">
        <v>5</v>
      </c>
      <c r="E488" s="27"/>
      <c r="F488" s="27"/>
      <c r="G488" s="27"/>
      <c r="H488" s="27"/>
      <c r="I488" s="27"/>
      <c r="J488" s="13">
        <v>0</v>
      </c>
      <c r="K488" s="21">
        <v>0</v>
      </c>
      <c r="L488" s="3">
        <v>0</v>
      </c>
      <c r="M488" s="3">
        <v>0</v>
      </c>
      <c r="N488" s="84"/>
    </row>
    <row r="489" spans="1:14" ht="16.5" thickBot="1" x14ac:dyDescent="0.3">
      <c r="A489" s="100"/>
      <c r="B489" s="103"/>
      <c r="C489" s="103"/>
      <c r="D489" s="4" t="s">
        <v>6</v>
      </c>
      <c r="E489" s="27"/>
      <c r="F489" s="27"/>
      <c r="G489" s="27"/>
      <c r="H489" s="27"/>
      <c r="I489" s="27"/>
      <c r="J489" s="13">
        <f>J482+J483+J484+J485</f>
        <v>696498</v>
      </c>
      <c r="K489" s="21">
        <f t="shared" ref="K489:L489" si="315">K482+K483+K484+K485</f>
        <v>440546.58999999997</v>
      </c>
      <c r="L489" s="3">
        <f t="shared" si="315"/>
        <v>0</v>
      </c>
      <c r="M489" s="3">
        <f>M482+M483+M484+M485</f>
        <v>0</v>
      </c>
      <c r="N489" s="85"/>
    </row>
    <row r="490" spans="1:14" ht="29.25" customHeight="1" thickBot="1" x14ac:dyDescent="0.3">
      <c r="A490" s="107">
        <v>19</v>
      </c>
      <c r="B490" s="86" t="s">
        <v>60</v>
      </c>
      <c r="C490" s="95" t="s">
        <v>2</v>
      </c>
      <c r="D490" s="89" t="s">
        <v>17</v>
      </c>
      <c r="E490" s="28" t="s">
        <v>141</v>
      </c>
      <c r="F490" s="28" t="s">
        <v>142</v>
      </c>
      <c r="G490" s="28" t="s">
        <v>223</v>
      </c>
      <c r="H490" s="28" t="s">
        <v>144</v>
      </c>
      <c r="I490" s="28" t="s">
        <v>199</v>
      </c>
      <c r="J490" s="14">
        <f>J498</f>
        <v>50000</v>
      </c>
      <c r="K490" s="22">
        <f>K498</f>
        <v>50000</v>
      </c>
      <c r="L490" s="20">
        <f>L498</f>
        <v>0</v>
      </c>
      <c r="M490" s="20">
        <f>M498</f>
        <v>0</v>
      </c>
      <c r="N490" s="40"/>
    </row>
    <row r="491" spans="1:14" ht="29.25" customHeight="1" thickBot="1" x14ac:dyDescent="0.3">
      <c r="A491" s="123"/>
      <c r="B491" s="125"/>
      <c r="C491" s="105"/>
      <c r="D491" s="105"/>
      <c r="E491" s="28" t="s">
        <v>141</v>
      </c>
      <c r="F491" s="28" t="s">
        <v>142</v>
      </c>
      <c r="G491" s="28" t="s">
        <v>223</v>
      </c>
      <c r="H491" s="28" t="s">
        <v>144</v>
      </c>
      <c r="I491" s="28" t="s">
        <v>200</v>
      </c>
      <c r="J491" s="14">
        <f>J503</f>
        <v>50000</v>
      </c>
      <c r="K491" s="22">
        <f t="shared" ref="K491:L491" si="316">K503</f>
        <v>0</v>
      </c>
      <c r="L491" s="20">
        <f t="shared" si="316"/>
        <v>0</v>
      </c>
      <c r="M491" s="20">
        <f>M503</f>
        <v>0</v>
      </c>
      <c r="N491" s="40"/>
    </row>
    <row r="492" spans="1:14" ht="46.5" customHeight="1" thickBot="1" x14ac:dyDescent="0.3">
      <c r="A492" s="123"/>
      <c r="B492" s="125"/>
      <c r="C492" s="105"/>
      <c r="D492" s="105"/>
      <c r="E492" s="28" t="s">
        <v>141</v>
      </c>
      <c r="F492" s="28" t="s">
        <v>142</v>
      </c>
      <c r="G492" s="28" t="s">
        <v>223</v>
      </c>
      <c r="H492" s="28" t="s">
        <v>144</v>
      </c>
      <c r="I492" s="28" t="s">
        <v>167</v>
      </c>
      <c r="J492" s="14">
        <f>J508</f>
        <v>111228</v>
      </c>
      <c r="K492" s="22">
        <f t="shared" ref="K492:L492" si="317">K508</f>
        <v>135677</v>
      </c>
      <c r="L492" s="20">
        <f t="shared" si="317"/>
        <v>0</v>
      </c>
      <c r="M492" s="20">
        <f>M508</f>
        <v>0</v>
      </c>
      <c r="N492" s="83" t="s">
        <v>236</v>
      </c>
    </row>
    <row r="493" spans="1:14" ht="46.5" customHeight="1" thickBot="1" x14ac:dyDescent="0.3">
      <c r="A493" s="123"/>
      <c r="B493" s="125"/>
      <c r="C493" s="105"/>
      <c r="D493" s="122"/>
      <c r="E493" s="28" t="s">
        <v>141</v>
      </c>
      <c r="F493" s="28" t="s">
        <v>142</v>
      </c>
      <c r="G493" s="28" t="s">
        <v>223</v>
      </c>
      <c r="H493" s="28" t="s">
        <v>144</v>
      </c>
      <c r="I493" s="28" t="s">
        <v>168</v>
      </c>
      <c r="J493" s="14">
        <f>J513</f>
        <v>485270</v>
      </c>
      <c r="K493" s="22">
        <f t="shared" ref="K493:L493" si="318">K513</f>
        <v>254869.59</v>
      </c>
      <c r="L493" s="20">
        <f t="shared" si="318"/>
        <v>0</v>
      </c>
      <c r="M493" s="20">
        <f>M513</f>
        <v>0</v>
      </c>
      <c r="N493" s="84"/>
    </row>
    <row r="494" spans="1:14" ht="46.5" customHeight="1" thickBot="1" x14ac:dyDescent="0.3">
      <c r="A494" s="123"/>
      <c r="B494" s="125"/>
      <c r="C494" s="105"/>
      <c r="D494" s="12" t="s">
        <v>3</v>
      </c>
      <c r="E494" s="28"/>
      <c r="F494" s="28"/>
      <c r="G494" s="28"/>
      <c r="H494" s="28"/>
      <c r="I494" s="28"/>
      <c r="J494" s="14">
        <f t="shared" ref="J494:J496" si="319">J499+J504+J509</f>
        <v>0</v>
      </c>
      <c r="K494" s="22">
        <f t="shared" ref="K494:M496" si="320">K499+K504+K509</f>
        <v>0</v>
      </c>
      <c r="L494" s="20">
        <f t="shared" si="320"/>
        <v>0</v>
      </c>
      <c r="M494" s="20">
        <f t="shared" si="320"/>
        <v>0</v>
      </c>
      <c r="N494" s="84"/>
    </row>
    <row r="495" spans="1:14" ht="48" customHeight="1" thickBot="1" x14ac:dyDescent="0.3">
      <c r="A495" s="123"/>
      <c r="B495" s="125"/>
      <c r="C495" s="105"/>
      <c r="D495" s="12" t="s">
        <v>4</v>
      </c>
      <c r="E495" s="28"/>
      <c r="F495" s="28"/>
      <c r="G495" s="28"/>
      <c r="H495" s="28"/>
      <c r="I495" s="28"/>
      <c r="J495" s="14">
        <f t="shared" si="319"/>
        <v>0</v>
      </c>
      <c r="K495" s="22">
        <f t="shared" ref="K495:L495" si="321">K500+K505+K510</f>
        <v>0</v>
      </c>
      <c r="L495" s="20">
        <f t="shared" si="321"/>
        <v>0</v>
      </c>
      <c r="M495" s="20">
        <f t="shared" si="320"/>
        <v>0</v>
      </c>
      <c r="N495" s="84"/>
    </row>
    <row r="496" spans="1:14" ht="39" customHeight="1" thickBot="1" x14ac:dyDescent="0.3">
      <c r="A496" s="123"/>
      <c r="B496" s="125"/>
      <c r="C496" s="105"/>
      <c r="D496" s="12" t="s">
        <v>5</v>
      </c>
      <c r="E496" s="28"/>
      <c r="F496" s="28"/>
      <c r="G496" s="28"/>
      <c r="H496" s="28"/>
      <c r="I496" s="28"/>
      <c r="J496" s="14">
        <f t="shared" si="319"/>
        <v>0</v>
      </c>
      <c r="K496" s="22">
        <f t="shared" ref="K496:L496" si="322">K501+K506+K511</f>
        <v>0</v>
      </c>
      <c r="L496" s="20">
        <f t="shared" si="322"/>
        <v>0</v>
      </c>
      <c r="M496" s="20">
        <f t="shared" si="320"/>
        <v>0</v>
      </c>
      <c r="N496" s="84"/>
    </row>
    <row r="497" spans="1:14" ht="29.25" customHeight="1" thickBot="1" x14ac:dyDescent="0.3">
      <c r="A497" s="124"/>
      <c r="B497" s="126"/>
      <c r="C497" s="91"/>
      <c r="D497" s="12" t="s">
        <v>6</v>
      </c>
      <c r="E497" s="28"/>
      <c r="F497" s="28"/>
      <c r="G497" s="28"/>
      <c r="H497" s="28"/>
      <c r="I497" s="28"/>
      <c r="J497" s="14">
        <f>J492+J494+J495+J496+J490+J491+J493</f>
        <v>696498</v>
      </c>
      <c r="K497" s="22">
        <f>K492+K494+K495+K496</f>
        <v>135677</v>
      </c>
      <c r="L497" s="20">
        <f>L492+L494+L495+L496</f>
        <v>0</v>
      </c>
      <c r="M497" s="20">
        <f>M492+M494+M495+M496+M490+M491+M493</f>
        <v>0</v>
      </c>
      <c r="N497" s="85"/>
    </row>
    <row r="498" spans="1:14" ht="45" customHeight="1" thickBot="1" x14ac:dyDescent="0.3">
      <c r="A498" s="92" t="s">
        <v>73</v>
      </c>
      <c r="B498" s="86" t="s">
        <v>102</v>
      </c>
      <c r="C498" s="95" t="s">
        <v>2</v>
      </c>
      <c r="D498" s="12" t="s">
        <v>17</v>
      </c>
      <c r="E498" s="28" t="s">
        <v>141</v>
      </c>
      <c r="F498" s="28" t="s">
        <v>142</v>
      </c>
      <c r="G498" s="28" t="s">
        <v>223</v>
      </c>
      <c r="H498" s="28" t="s">
        <v>144</v>
      </c>
      <c r="I498" s="28" t="s">
        <v>199</v>
      </c>
      <c r="J498" s="14">
        <f>30000+20000</f>
        <v>50000</v>
      </c>
      <c r="K498" s="22">
        <v>50000</v>
      </c>
      <c r="L498" s="20">
        <v>0</v>
      </c>
      <c r="M498" s="20">
        <v>0</v>
      </c>
      <c r="N498" s="83"/>
    </row>
    <row r="499" spans="1:14" ht="48.75" customHeight="1" thickBot="1" x14ac:dyDescent="0.3">
      <c r="A499" s="93"/>
      <c r="B499" s="87"/>
      <c r="C499" s="96"/>
      <c r="D499" s="12" t="s">
        <v>3</v>
      </c>
      <c r="E499" s="28"/>
      <c r="F499" s="28"/>
      <c r="G499" s="28"/>
      <c r="H499" s="28"/>
      <c r="I499" s="28"/>
      <c r="J499" s="14">
        <v>0</v>
      </c>
      <c r="K499" s="22">
        <v>0</v>
      </c>
      <c r="L499" s="20">
        <v>0</v>
      </c>
      <c r="M499" s="20">
        <v>0</v>
      </c>
      <c r="N499" s="84"/>
    </row>
    <row r="500" spans="1:14" ht="49.5" customHeight="1" thickBot="1" x14ac:dyDescent="0.3">
      <c r="A500" s="93"/>
      <c r="B500" s="87"/>
      <c r="C500" s="96"/>
      <c r="D500" s="12" t="s">
        <v>4</v>
      </c>
      <c r="E500" s="28"/>
      <c r="F500" s="28"/>
      <c r="G500" s="28"/>
      <c r="H500" s="28"/>
      <c r="I500" s="28"/>
      <c r="J500" s="14">
        <v>0</v>
      </c>
      <c r="K500" s="22">
        <v>0</v>
      </c>
      <c r="L500" s="20">
        <v>0</v>
      </c>
      <c r="M500" s="20">
        <v>0</v>
      </c>
      <c r="N500" s="84"/>
    </row>
    <row r="501" spans="1:14" ht="36" customHeight="1" thickBot="1" x14ac:dyDescent="0.3">
      <c r="A501" s="93"/>
      <c r="B501" s="87"/>
      <c r="C501" s="96"/>
      <c r="D501" s="12" t="s">
        <v>5</v>
      </c>
      <c r="E501" s="28"/>
      <c r="F501" s="28"/>
      <c r="G501" s="28"/>
      <c r="H501" s="28"/>
      <c r="I501" s="28"/>
      <c r="J501" s="14">
        <v>0</v>
      </c>
      <c r="K501" s="22">
        <v>0</v>
      </c>
      <c r="L501" s="20">
        <v>0</v>
      </c>
      <c r="M501" s="20">
        <v>0</v>
      </c>
      <c r="N501" s="84"/>
    </row>
    <row r="502" spans="1:14" ht="24.75" customHeight="1" thickBot="1" x14ac:dyDescent="0.3">
      <c r="A502" s="94"/>
      <c r="B502" s="88"/>
      <c r="C502" s="97"/>
      <c r="D502" s="12" t="s">
        <v>6</v>
      </c>
      <c r="E502" s="28"/>
      <c r="F502" s="28"/>
      <c r="G502" s="28"/>
      <c r="H502" s="28"/>
      <c r="I502" s="28"/>
      <c r="J502" s="14">
        <f>J498+J499+J500+J501</f>
        <v>50000</v>
      </c>
      <c r="K502" s="22">
        <f t="shared" ref="K502:L502" si="323">K498+K499+K500+K501</f>
        <v>50000</v>
      </c>
      <c r="L502" s="20">
        <f t="shared" si="323"/>
        <v>0</v>
      </c>
      <c r="M502" s="20">
        <f>M498+M499+M500+M501</f>
        <v>0</v>
      </c>
      <c r="N502" s="85"/>
    </row>
    <row r="503" spans="1:14" ht="45" customHeight="1" thickBot="1" x14ac:dyDescent="0.3">
      <c r="A503" s="92" t="s">
        <v>90</v>
      </c>
      <c r="B503" s="86" t="s">
        <v>10</v>
      </c>
      <c r="C503" s="95" t="s">
        <v>2</v>
      </c>
      <c r="D503" s="12" t="s">
        <v>17</v>
      </c>
      <c r="E503" s="28" t="s">
        <v>141</v>
      </c>
      <c r="F503" s="28" t="s">
        <v>142</v>
      </c>
      <c r="G503" s="28" t="s">
        <v>223</v>
      </c>
      <c r="H503" s="28" t="s">
        <v>144</v>
      </c>
      <c r="I503" s="28" t="s">
        <v>200</v>
      </c>
      <c r="J503" s="14">
        <f>30000+20000</f>
        <v>50000</v>
      </c>
      <c r="K503" s="22">
        <v>0</v>
      </c>
      <c r="L503" s="20">
        <v>0</v>
      </c>
      <c r="M503" s="20">
        <v>0</v>
      </c>
      <c r="N503" s="83"/>
    </row>
    <row r="504" spans="1:14" ht="48.75" customHeight="1" thickBot="1" x14ac:dyDescent="0.3">
      <c r="A504" s="93"/>
      <c r="B504" s="87"/>
      <c r="C504" s="96"/>
      <c r="D504" s="12" t="s">
        <v>3</v>
      </c>
      <c r="E504" s="28"/>
      <c r="F504" s="28"/>
      <c r="G504" s="28"/>
      <c r="H504" s="28"/>
      <c r="I504" s="28"/>
      <c r="J504" s="14">
        <v>0</v>
      </c>
      <c r="K504" s="22">
        <v>0</v>
      </c>
      <c r="L504" s="20">
        <v>0</v>
      </c>
      <c r="M504" s="20">
        <v>0</v>
      </c>
      <c r="N504" s="84"/>
    </row>
    <row r="505" spans="1:14" ht="48" customHeight="1" thickBot="1" x14ac:dyDescent="0.3">
      <c r="A505" s="93"/>
      <c r="B505" s="87"/>
      <c r="C505" s="96"/>
      <c r="D505" s="12" t="s">
        <v>4</v>
      </c>
      <c r="E505" s="28"/>
      <c r="F505" s="28"/>
      <c r="G505" s="28"/>
      <c r="H505" s="28"/>
      <c r="I505" s="28"/>
      <c r="J505" s="14">
        <v>0</v>
      </c>
      <c r="K505" s="22">
        <v>0</v>
      </c>
      <c r="L505" s="20">
        <v>0</v>
      </c>
      <c r="M505" s="20">
        <v>0</v>
      </c>
      <c r="N505" s="84"/>
    </row>
    <row r="506" spans="1:14" ht="33" customHeight="1" thickBot="1" x14ac:dyDescent="0.3">
      <c r="A506" s="93"/>
      <c r="B506" s="87"/>
      <c r="C506" s="96"/>
      <c r="D506" s="12" t="s">
        <v>5</v>
      </c>
      <c r="E506" s="28"/>
      <c r="F506" s="28"/>
      <c r="G506" s="28"/>
      <c r="H506" s="28"/>
      <c r="I506" s="28"/>
      <c r="J506" s="14">
        <v>0</v>
      </c>
      <c r="K506" s="22">
        <v>0</v>
      </c>
      <c r="L506" s="20">
        <v>0</v>
      </c>
      <c r="M506" s="20">
        <v>0</v>
      </c>
      <c r="N506" s="84"/>
    </row>
    <row r="507" spans="1:14" ht="28.5" customHeight="1" thickBot="1" x14ac:dyDescent="0.3">
      <c r="A507" s="94"/>
      <c r="B507" s="88"/>
      <c r="C507" s="97"/>
      <c r="D507" s="12" t="s">
        <v>6</v>
      </c>
      <c r="E507" s="28"/>
      <c r="F507" s="28"/>
      <c r="G507" s="28"/>
      <c r="H507" s="28"/>
      <c r="I507" s="28"/>
      <c r="J507" s="14">
        <f t="shared" ref="J507" si="324">J503+J504+J505+J506</f>
        <v>50000</v>
      </c>
      <c r="K507" s="22">
        <f t="shared" ref="K507:M507" si="325">K503+K504+K505+K506</f>
        <v>0</v>
      </c>
      <c r="L507" s="20">
        <f t="shared" si="325"/>
        <v>0</v>
      </c>
      <c r="M507" s="20">
        <f t="shared" si="325"/>
        <v>0</v>
      </c>
      <c r="N507" s="85"/>
    </row>
    <row r="508" spans="1:14" ht="48.75" customHeight="1" thickBot="1" x14ac:dyDescent="0.3">
      <c r="A508" s="92" t="s">
        <v>255</v>
      </c>
      <c r="B508" s="86" t="s">
        <v>104</v>
      </c>
      <c r="C508" s="95" t="s">
        <v>2</v>
      </c>
      <c r="D508" s="12" t="s">
        <v>17</v>
      </c>
      <c r="E508" s="28" t="s">
        <v>141</v>
      </c>
      <c r="F508" s="28" t="s">
        <v>142</v>
      </c>
      <c r="G508" s="28" t="s">
        <v>223</v>
      </c>
      <c r="H508" s="28" t="s">
        <v>144</v>
      </c>
      <c r="I508" s="28" t="s">
        <v>167</v>
      </c>
      <c r="J508" s="14">
        <v>111228</v>
      </c>
      <c r="K508" s="22">
        <v>135677</v>
      </c>
      <c r="L508" s="20">
        <v>0</v>
      </c>
      <c r="M508" s="20">
        <v>0</v>
      </c>
      <c r="N508" s="83"/>
    </row>
    <row r="509" spans="1:14" ht="49.5" customHeight="1" thickBot="1" x14ac:dyDescent="0.3">
      <c r="A509" s="93"/>
      <c r="B509" s="87"/>
      <c r="C509" s="96"/>
      <c r="D509" s="12" t="s">
        <v>3</v>
      </c>
      <c r="E509" s="28"/>
      <c r="F509" s="28"/>
      <c r="G509" s="28"/>
      <c r="H509" s="28"/>
      <c r="I509" s="28"/>
      <c r="J509" s="14">
        <v>0</v>
      </c>
      <c r="K509" s="22">
        <v>0</v>
      </c>
      <c r="L509" s="20">
        <v>0</v>
      </c>
      <c r="M509" s="20">
        <v>0</v>
      </c>
      <c r="N509" s="84"/>
    </row>
    <row r="510" spans="1:14" ht="48" customHeight="1" thickBot="1" x14ac:dyDescent="0.3">
      <c r="A510" s="93"/>
      <c r="B510" s="87"/>
      <c r="C510" s="96"/>
      <c r="D510" s="12" t="s">
        <v>4</v>
      </c>
      <c r="E510" s="28"/>
      <c r="F510" s="28"/>
      <c r="G510" s="28"/>
      <c r="H510" s="28"/>
      <c r="I510" s="28"/>
      <c r="J510" s="14">
        <v>0</v>
      </c>
      <c r="K510" s="22">
        <v>0</v>
      </c>
      <c r="L510" s="20">
        <v>0</v>
      </c>
      <c r="M510" s="20">
        <v>0</v>
      </c>
      <c r="N510" s="84"/>
    </row>
    <row r="511" spans="1:14" ht="37.5" customHeight="1" thickBot="1" x14ac:dyDescent="0.3">
      <c r="A511" s="93"/>
      <c r="B511" s="87"/>
      <c r="C511" s="96"/>
      <c r="D511" s="12" t="s">
        <v>5</v>
      </c>
      <c r="E511" s="28"/>
      <c r="F511" s="28"/>
      <c r="G511" s="28"/>
      <c r="H511" s="28"/>
      <c r="I511" s="28"/>
      <c r="J511" s="14">
        <v>0</v>
      </c>
      <c r="K511" s="22">
        <v>0</v>
      </c>
      <c r="L511" s="20">
        <v>0</v>
      </c>
      <c r="M511" s="20">
        <v>0</v>
      </c>
      <c r="N511" s="84"/>
    </row>
    <row r="512" spans="1:14" ht="27" customHeight="1" thickBot="1" x14ac:dyDescent="0.3">
      <c r="A512" s="94"/>
      <c r="B512" s="88"/>
      <c r="C512" s="97"/>
      <c r="D512" s="12" t="s">
        <v>6</v>
      </c>
      <c r="E512" s="28"/>
      <c r="F512" s="28"/>
      <c r="G512" s="28"/>
      <c r="H512" s="28"/>
      <c r="I512" s="28"/>
      <c r="J512" s="14">
        <f>J508+J509+J510+J511</f>
        <v>111228</v>
      </c>
      <c r="K512" s="22">
        <f t="shared" ref="K512:L512" si="326">K508+K509+K510+K511</f>
        <v>135677</v>
      </c>
      <c r="L512" s="20">
        <f t="shared" si="326"/>
        <v>0</v>
      </c>
      <c r="M512" s="20">
        <f>M508+M509+M510+M511</f>
        <v>0</v>
      </c>
      <c r="N512" s="85"/>
    </row>
    <row r="513" spans="1:14" ht="50.25" customHeight="1" thickBot="1" x14ac:dyDescent="0.3">
      <c r="A513" s="92" t="s">
        <v>257</v>
      </c>
      <c r="B513" s="86" t="s">
        <v>103</v>
      </c>
      <c r="C513" s="95" t="s">
        <v>2</v>
      </c>
      <c r="D513" s="12" t="s">
        <v>17</v>
      </c>
      <c r="E513" s="28" t="s">
        <v>141</v>
      </c>
      <c r="F513" s="28" t="s">
        <v>142</v>
      </c>
      <c r="G513" s="28" t="s">
        <v>223</v>
      </c>
      <c r="H513" s="28" t="s">
        <v>144</v>
      </c>
      <c r="I513" s="28" t="s">
        <v>168</v>
      </c>
      <c r="J513" s="14">
        <f>200000+100000+185270</f>
        <v>485270</v>
      </c>
      <c r="K513" s="22">
        <v>254869.59</v>
      </c>
      <c r="L513" s="20">
        <v>0</v>
      </c>
      <c r="M513" s="20">
        <v>0</v>
      </c>
      <c r="N513" s="83"/>
    </row>
    <row r="514" spans="1:14" ht="51" customHeight="1" thickBot="1" x14ac:dyDescent="0.3">
      <c r="A514" s="93"/>
      <c r="B514" s="87"/>
      <c r="C514" s="96"/>
      <c r="D514" s="12" t="s">
        <v>3</v>
      </c>
      <c r="E514" s="28"/>
      <c r="F514" s="28"/>
      <c r="G514" s="28"/>
      <c r="H514" s="28"/>
      <c r="I514" s="28"/>
      <c r="J514" s="14">
        <v>0</v>
      </c>
      <c r="K514" s="22">
        <v>0</v>
      </c>
      <c r="L514" s="20">
        <v>0</v>
      </c>
      <c r="M514" s="20">
        <v>0</v>
      </c>
      <c r="N514" s="84"/>
    </row>
    <row r="515" spans="1:14" ht="50.25" customHeight="1" thickBot="1" x14ac:dyDescent="0.3">
      <c r="A515" s="93"/>
      <c r="B515" s="87"/>
      <c r="C515" s="96"/>
      <c r="D515" s="12" t="s">
        <v>4</v>
      </c>
      <c r="E515" s="28"/>
      <c r="F515" s="28"/>
      <c r="G515" s="28"/>
      <c r="H515" s="28"/>
      <c r="I515" s="28"/>
      <c r="J515" s="14">
        <v>0</v>
      </c>
      <c r="K515" s="22">
        <v>0</v>
      </c>
      <c r="L515" s="20">
        <v>0</v>
      </c>
      <c r="M515" s="20">
        <v>0</v>
      </c>
      <c r="N515" s="84"/>
    </row>
    <row r="516" spans="1:14" ht="37.5" customHeight="1" thickBot="1" x14ac:dyDescent="0.3">
      <c r="A516" s="93"/>
      <c r="B516" s="87"/>
      <c r="C516" s="96"/>
      <c r="D516" s="12" t="s">
        <v>5</v>
      </c>
      <c r="E516" s="28"/>
      <c r="F516" s="28"/>
      <c r="G516" s="28"/>
      <c r="H516" s="28"/>
      <c r="I516" s="28"/>
      <c r="J516" s="14">
        <v>0</v>
      </c>
      <c r="K516" s="22">
        <v>0</v>
      </c>
      <c r="L516" s="20">
        <v>0</v>
      </c>
      <c r="M516" s="20">
        <v>0</v>
      </c>
      <c r="N516" s="84"/>
    </row>
    <row r="517" spans="1:14" ht="27" customHeight="1" thickBot="1" x14ac:dyDescent="0.3">
      <c r="A517" s="94"/>
      <c r="B517" s="88"/>
      <c r="C517" s="97"/>
      <c r="D517" s="12" t="s">
        <v>6</v>
      </c>
      <c r="E517" s="28"/>
      <c r="F517" s="28"/>
      <c r="G517" s="28"/>
      <c r="H517" s="28"/>
      <c r="I517" s="28"/>
      <c r="J517" s="14">
        <f>J513+J514+J515+J516</f>
        <v>485270</v>
      </c>
      <c r="K517" s="22">
        <f t="shared" ref="K517:L517" si="327">K513+K514+K515+K516</f>
        <v>254869.59</v>
      </c>
      <c r="L517" s="20">
        <f t="shared" si="327"/>
        <v>0</v>
      </c>
      <c r="M517" s="20">
        <f>M513+M514+M515+M516</f>
        <v>0</v>
      </c>
      <c r="N517" s="85"/>
    </row>
    <row r="518" spans="1:14" ht="27" customHeight="1" thickBot="1" x14ac:dyDescent="0.3">
      <c r="A518" s="98"/>
      <c r="B518" s="101" t="s">
        <v>224</v>
      </c>
      <c r="C518" s="101" t="s">
        <v>2</v>
      </c>
      <c r="D518" s="104" t="s">
        <v>17</v>
      </c>
      <c r="E518" s="28" t="s">
        <v>141</v>
      </c>
      <c r="F518" s="28" t="s">
        <v>142</v>
      </c>
      <c r="G518" s="28" t="s">
        <v>225</v>
      </c>
      <c r="H518" s="28" t="s">
        <v>144</v>
      </c>
      <c r="I518" s="28" t="s">
        <v>172</v>
      </c>
      <c r="J518" s="13">
        <f>J536</f>
        <v>3593268</v>
      </c>
      <c r="K518" s="21">
        <f t="shared" ref="K518:L518" si="328">K536</f>
        <v>3348353</v>
      </c>
      <c r="L518" s="3">
        <f t="shared" si="328"/>
        <v>1598362.95</v>
      </c>
      <c r="M518" s="3">
        <f>M536</f>
        <v>614993.31000000006</v>
      </c>
      <c r="N518" s="83"/>
    </row>
    <row r="519" spans="1:14" ht="27" customHeight="1" thickBot="1" x14ac:dyDescent="0.3">
      <c r="A519" s="99"/>
      <c r="B519" s="102"/>
      <c r="C519" s="102"/>
      <c r="D519" s="105"/>
      <c r="E519" s="28" t="s">
        <v>141</v>
      </c>
      <c r="F519" s="28" t="s">
        <v>142</v>
      </c>
      <c r="G519" s="28" t="s">
        <v>225</v>
      </c>
      <c r="H519" s="28" t="s">
        <v>144</v>
      </c>
      <c r="I519" s="28" t="s">
        <v>201</v>
      </c>
      <c r="J519" s="13">
        <f>J537</f>
        <v>310000</v>
      </c>
      <c r="K519" s="21">
        <f t="shared" ref="K519:L519" si="329">K537</f>
        <v>0</v>
      </c>
      <c r="L519" s="3">
        <f t="shared" si="329"/>
        <v>0</v>
      </c>
      <c r="M519" s="3">
        <f>M537</f>
        <v>0</v>
      </c>
      <c r="N519" s="84"/>
    </row>
    <row r="520" spans="1:14" ht="27" customHeight="1" thickBot="1" x14ac:dyDescent="0.3">
      <c r="A520" s="99"/>
      <c r="B520" s="102"/>
      <c r="C520" s="102"/>
      <c r="D520" s="105"/>
      <c r="E520" s="28" t="s">
        <v>141</v>
      </c>
      <c r="F520" s="28" t="s">
        <v>142</v>
      </c>
      <c r="G520" s="28" t="s">
        <v>225</v>
      </c>
      <c r="H520" s="28" t="s">
        <v>144</v>
      </c>
      <c r="I520" s="28" t="s">
        <v>189</v>
      </c>
      <c r="J520" s="13">
        <f>J538</f>
        <v>150000</v>
      </c>
      <c r="K520" s="21">
        <f t="shared" ref="K520:L520" si="330">K538</f>
        <v>50000</v>
      </c>
      <c r="L520" s="3">
        <f t="shared" si="330"/>
        <v>0</v>
      </c>
      <c r="M520" s="3">
        <f>M538</f>
        <v>0</v>
      </c>
      <c r="N520" s="84"/>
    </row>
    <row r="521" spans="1:14" ht="27" customHeight="1" thickBot="1" x14ac:dyDescent="0.3">
      <c r="A521" s="99"/>
      <c r="B521" s="102"/>
      <c r="C521" s="102"/>
      <c r="D521" s="105"/>
      <c r="E521" s="28" t="s">
        <v>141</v>
      </c>
      <c r="F521" s="28" t="s">
        <v>142</v>
      </c>
      <c r="G521" s="28" t="s">
        <v>225</v>
      </c>
      <c r="H521" s="28" t="s">
        <v>144</v>
      </c>
      <c r="I521" s="28" t="s">
        <v>173</v>
      </c>
      <c r="J521" s="13">
        <f>J539</f>
        <v>992200.66</v>
      </c>
      <c r="K521" s="21">
        <f t="shared" ref="K521:L521" si="331">K539</f>
        <v>350000</v>
      </c>
      <c r="L521" s="3">
        <f t="shared" si="331"/>
        <v>0</v>
      </c>
      <c r="M521" s="3">
        <f>M539</f>
        <v>0</v>
      </c>
      <c r="N521" s="84"/>
    </row>
    <row r="522" spans="1:14" ht="27" customHeight="1" thickBot="1" x14ac:dyDescent="0.3">
      <c r="A522" s="99"/>
      <c r="B522" s="102"/>
      <c r="C522" s="102"/>
      <c r="D522" s="105"/>
      <c r="E522" s="28" t="s">
        <v>141</v>
      </c>
      <c r="F522" s="28" t="s">
        <v>142</v>
      </c>
      <c r="G522" s="28" t="s">
        <v>225</v>
      </c>
      <c r="H522" s="28" t="s">
        <v>144</v>
      </c>
      <c r="I522" s="28" t="s">
        <v>203</v>
      </c>
      <c r="J522" s="13">
        <f>J540</f>
        <v>217000</v>
      </c>
      <c r="K522" s="21">
        <f t="shared" ref="K522:L522" si="332">K540</f>
        <v>0</v>
      </c>
      <c r="L522" s="3">
        <f t="shared" si="332"/>
        <v>0</v>
      </c>
      <c r="M522" s="3">
        <f>M540</f>
        <v>0</v>
      </c>
      <c r="N522" s="84"/>
    </row>
    <row r="523" spans="1:14" ht="27" customHeight="1" thickBot="1" x14ac:dyDescent="0.3">
      <c r="A523" s="99"/>
      <c r="B523" s="102"/>
      <c r="C523" s="102"/>
      <c r="D523" s="105"/>
      <c r="E523" s="28" t="s">
        <v>141</v>
      </c>
      <c r="F523" s="28" t="s">
        <v>142</v>
      </c>
      <c r="G523" s="28" t="s">
        <v>225</v>
      </c>
      <c r="H523" s="28" t="s">
        <v>150</v>
      </c>
      <c r="I523" s="28" t="s">
        <v>190</v>
      </c>
      <c r="J523" s="13">
        <f>J575</f>
        <v>677740</v>
      </c>
      <c r="K523" s="21">
        <f t="shared" ref="K523:L523" si="333">K575</f>
        <v>0</v>
      </c>
      <c r="L523" s="3">
        <f t="shared" si="333"/>
        <v>0</v>
      </c>
      <c r="M523" s="3">
        <f>M575</f>
        <v>0</v>
      </c>
      <c r="N523" s="84"/>
    </row>
    <row r="524" spans="1:14" ht="27" customHeight="1" thickBot="1" x14ac:dyDescent="0.3">
      <c r="A524" s="99"/>
      <c r="B524" s="102"/>
      <c r="C524" s="102"/>
      <c r="D524" s="105"/>
      <c r="E524" s="28" t="s">
        <v>141</v>
      </c>
      <c r="F524" s="28" t="s">
        <v>142</v>
      </c>
      <c r="G524" s="28" t="s">
        <v>225</v>
      </c>
      <c r="H524" s="28" t="s">
        <v>150</v>
      </c>
      <c r="I524" s="28" t="s">
        <v>176</v>
      </c>
      <c r="J524" s="13">
        <f>J576</f>
        <v>0</v>
      </c>
      <c r="K524" s="21">
        <f t="shared" ref="K524:L524" si="334">K576</f>
        <v>0</v>
      </c>
      <c r="L524" s="3">
        <f t="shared" si="334"/>
        <v>0</v>
      </c>
      <c r="M524" s="3">
        <f>M576</f>
        <v>0</v>
      </c>
      <c r="N524" s="84"/>
    </row>
    <row r="525" spans="1:14" ht="27" customHeight="1" thickBot="1" x14ac:dyDescent="0.3">
      <c r="A525" s="99"/>
      <c r="B525" s="102"/>
      <c r="C525" s="102"/>
      <c r="D525" s="105"/>
      <c r="E525" s="28" t="s">
        <v>141</v>
      </c>
      <c r="F525" s="28" t="s">
        <v>142</v>
      </c>
      <c r="G525" s="28" t="s">
        <v>225</v>
      </c>
      <c r="H525" s="28" t="s">
        <v>150</v>
      </c>
      <c r="I525" s="28" t="s">
        <v>239</v>
      </c>
      <c r="J525" s="13">
        <f>J577</f>
        <v>0</v>
      </c>
      <c r="K525" s="21">
        <f t="shared" ref="K525:L525" si="335">K577</f>
        <v>22580.65</v>
      </c>
      <c r="L525" s="3">
        <f t="shared" si="335"/>
        <v>0</v>
      </c>
      <c r="M525" s="3">
        <f>M577</f>
        <v>0</v>
      </c>
      <c r="N525" s="84"/>
    </row>
    <row r="526" spans="1:14" ht="27" customHeight="1" thickBot="1" x14ac:dyDescent="0.3">
      <c r="A526" s="99"/>
      <c r="B526" s="102"/>
      <c r="C526" s="102"/>
      <c r="D526" s="105"/>
      <c r="E526" s="28" t="s">
        <v>141</v>
      </c>
      <c r="F526" s="28" t="s">
        <v>142</v>
      </c>
      <c r="G526" s="28" t="s">
        <v>225</v>
      </c>
      <c r="H526" s="28" t="s">
        <v>154</v>
      </c>
      <c r="I526" s="28" t="s">
        <v>192</v>
      </c>
      <c r="J526" s="13">
        <f>J609</f>
        <v>1485666.66</v>
      </c>
      <c r="K526" s="21">
        <f t="shared" ref="K526:L526" si="336">K609</f>
        <v>0</v>
      </c>
      <c r="L526" s="3">
        <f t="shared" si="336"/>
        <v>0</v>
      </c>
      <c r="M526" s="3">
        <f>M609</f>
        <v>0</v>
      </c>
      <c r="N526" s="84"/>
    </row>
    <row r="527" spans="1:14" ht="27" customHeight="1" thickBot="1" x14ac:dyDescent="0.3">
      <c r="A527" s="99"/>
      <c r="B527" s="102"/>
      <c r="C527" s="102"/>
      <c r="D527" s="91"/>
      <c r="E527" s="28" t="s">
        <v>141</v>
      </c>
      <c r="F527" s="28" t="s">
        <v>142</v>
      </c>
      <c r="G527" s="28" t="s">
        <v>225</v>
      </c>
      <c r="H527" s="28" t="s">
        <v>194</v>
      </c>
      <c r="I527" s="28" t="s">
        <v>195</v>
      </c>
      <c r="J527" s="13">
        <f>J614</f>
        <v>0</v>
      </c>
      <c r="K527" s="21">
        <f t="shared" ref="K527:L527" si="337">K614</f>
        <v>95000</v>
      </c>
      <c r="L527" s="3">
        <f t="shared" si="337"/>
        <v>110000</v>
      </c>
      <c r="M527" s="3">
        <f>M614</f>
        <v>205000</v>
      </c>
      <c r="N527" s="84"/>
    </row>
    <row r="528" spans="1:14" ht="51" customHeight="1" thickBot="1" x14ac:dyDescent="0.3">
      <c r="A528" s="99"/>
      <c r="B528" s="102"/>
      <c r="C528" s="102"/>
      <c r="D528" s="4" t="s">
        <v>3</v>
      </c>
      <c r="E528" s="28" t="s">
        <v>141</v>
      </c>
      <c r="F528" s="28" t="s">
        <v>142</v>
      </c>
      <c r="G528" s="28" t="s">
        <v>225</v>
      </c>
      <c r="H528" s="28" t="s">
        <v>194</v>
      </c>
      <c r="I528" s="28" t="s">
        <v>195</v>
      </c>
      <c r="J528" s="13">
        <f>J615</f>
        <v>0</v>
      </c>
      <c r="K528" s="21">
        <f t="shared" ref="K528:L528" si="338">K615</f>
        <v>9310950</v>
      </c>
      <c r="L528" s="3">
        <f t="shared" si="338"/>
        <v>10781100</v>
      </c>
      <c r="M528" s="3">
        <f>M615</f>
        <v>20092050</v>
      </c>
      <c r="N528" s="84"/>
    </row>
    <row r="529" spans="1:14" ht="49.5" customHeight="1" thickBot="1" x14ac:dyDescent="0.3">
      <c r="A529" s="99"/>
      <c r="B529" s="102"/>
      <c r="C529" s="102"/>
      <c r="D529" s="104" t="s">
        <v>4</v>
      </c>
      <c r="E529" s="28" t="s">
        <v>141</v>
      </c>
      <c r="F529" s="28" t="s">
        <v>142</v>
      </c>
      <c r="G529" s="28" t="s">
        <v>225</v>
      </c>
      <c r="H529" s="28" t="s">
        <v>144</v>
      </c>
      <c r="I529" s="28" t="s">
        <v>203</v>
      </c>
      <c r="J529" s="13">
        <f>J542</f>
        <v>2301750</v>
      </c>
      <c r="K529" s="21">
        <f t="shared" ref="K529:L529" si="339">K542</f>
        <v>0</v>
      </c>
      <c r="L529" s="3">
        <f t="shared" si="339"/>
        <v>0</v>
      </c>
      <c r="M529" s="3">
        <f>M542</f>
        <v>0</v>
      </c>
      <c r="N529" s="84"/>
    </row>
    <row r="530" spans="1:14" ht="49.5" customHeight="1" thickBot="1" x14ac:dyDescent="0.3">
      <c r="A530" s="99"/>
      <c r="B530" s="102"/>
      <c r="C530" s="102"/>
      <c r="D530" s="105"/>
      <c r="E530" s="28" t="s">
        <v>141</v>
      </c>
      <c r="F530" s="28" t="s">
        <v>142</v>
      </c>
      <c r="G530" s="28" t="s">
        <v>225</v>
      </c>
      <c r="H530" s="28" t="s">
        <v>150</v>
      </c>
      <c r="I530" s="28" t="s">
        <v>176</v>
      </c>
      <c r="J530" s="13">
        <f>J579</f>
        <v>0</v>
      </c>
      <c r="K530" s="21">
        <f t="shared" ref="K530:L530" si="340">K579</f>
        <v>0</v>
      </c>
      <c r="L530" s="3">
        <f t="shared" si="340"/>
        <v>0</v>
      </c>
      <c r="M530" s="3">
        <f>M579</f>
        <v>0</v>
      </c>
      <c r="N530" s="84"/>
    </row>
    <row r="531" spans="1:14" ht="49.5" customHeight="1" thickBot="1" x14ac:dyDescent="0.3">
      <c r="A531" s="99"/>
      <c r="B531" s="102"/>
      <c r="C531" s="102"/>
      <c r="D531" s="105"/>
      <c r="E531" s="28" t="s">
        <v>141</v>
      </c>
      <c r="F531" s="28" t="s">
        <v>142</v>
      </c>
      <c r="G531" s="28" t="s">
        <v>225</v>
      </c>
      <c r="H531" s="28" t="s">
        <v>150</v>
      </c>
      <c r="I531" s="28" t="s">
        <v>239</v>
      </c>
      <c r="J531" s="13">
        <f>J580</f>
        <v>0</v>
      </c>
      <c r="K531" s="21">
        <f t="shared" ref="K531:L532" si="341">K580</f>
        <v>300000</v>
      </c>
      <c r="L531" s="3">
        <f t="shared" si="341"/>
        <v>0</v>
      </c>
      <c r="M531" s="3">
        <f>M580</f>
        <v>0</v>
      </c>
      <c r="N531" s="84"/>
    </row>
    <row r="532" spans="1:14" ht="49.5" customHeight="1" thickBot="1" x14ac:dyDescent="0.3">
      <c r="A532" s="99"/>
      <c r="B532" s="102"/>
      <c r="C532" s="102"/>
      <c r="D532" s="105"/>
      <c r="E532" s="28" t="s">
        <v>141</v>
      </c>
      <c r="F532" s="28" t="s">
        <v>142</v>
      </c>
      <c r="G532" s="28" t="s">
        <v>225</v>
      </c>
      <c r="H532" s="28" t="s">
        <v>150</v>
      </c>
      <c r="I532" s="28" t="s">
        <v>256</v>
      </c>
      <c r="J532" s="13">
        <f>J581</f>
        <v>5000000</v>
      </c>
      <c r="K532" s="21">
        <f t="shared" si="341"/>
        <v>0</v>
      </c>
      <c r="L532" s="3">
        <f t="shared" si="341"/>
        <v>0</v>
      </c>
      <c r="M532" s="3">
        <f>M581</f>
        <v>0</v>
      </c>
      <c r="N532" s="84"/>
    </row>
    <row r="533" spans="1:14" ht="49.5" customHeight="1" thickBot="1" x14ac:dyDescent="0.3">
      <c r="A533" s="99"/>
      <c r="B533" s="102"/>
      <c r="C533" s="102"/>
      <c r="D533" s="91"/>
      <c r="E533" s="28" t="s">
        <v>141</v>
      </c>
      <c r="F533" s="28" t="s">
        <v>142</v>
      </c>
      <c r="G533" s="28" t="s">
        <v>225</v>
      </c>
      <c r="H533" s="28" t="s">
        <v>194</v>
      </c>
      <c r="I533" s="28" t="s">
        <v>195</v>
      </c>
      <c r="J533" s="13">
        <f>J616</f>
        <v>0</v>
      </c>
      <c r="K533" s="21">
        <f t="shared" ref="K533:L533" si="342">K616</f>
        <v>94050</v>
      </c>
      <c r="L533" s="3">
        <f t="shared" si="342"/>
        <v>108900</v>
      </c>
      <c r="M533" s="3">
        <f>M616</f>
        <v>202950</v>
      </c>
      <c r="N533" s="84"/>
    </row>
    <row r="534" spans="1:14" ht="38.25" customHeight="1" thickBot="1" x14ac:dyDescent="0.3">
      <c r="A534" s="99"/>
      <c r="B534" s="102"/>
      <c r="C534" s="102"/>
      <c r="D534" s="4" t="s">
        <v>5</v>
      </c>
      <c r="E534" s="27"/>
      <c r="F534" s="27"/>
      <c r="G534" s="27"/>
      <c r="H534" s="27"/>
      <c r="I534" s="27"/>
      <c r="J534" s="13">
        <v>0</v>
      </c>
      <c r="K534" s="21">
        <v>0</v>
      </c>
      <c r="L534" s="3">
        <v>0</v>
      </c>
      <c r="M534" s="3">
        <v>0</v>
      </c>
      <c r="N534" s="84"/>
    </row>
    <row r="535" spans="1:14" ht="27" customHeight="1" thickBot="1" x14ac:dyDescent="0.3">
      <c r="A535" s="100"/>
      <c r="B535" s="103"/>
      <c r="C535" s="103"/>
      <c r="D535" s="4" t="s">
        <v>6</v>
      </c>
      <c r="E535" s="27"/>
      <c r="F535" s="27"/>
      <c r="G535" s="27"/>
      <c r="H535" s="27"/>
      <c r="I535" s="27"/>
      <c r="J535" s="13">
        <f>J518+J528+J529+J534+J519+J520+J521+J522+J523+J524+J525+J526+J527+J530+J531+J533+J532</f>
        <v>14727625.32</v>
      </c>
      <c r="K535" s="21">
        <f t="shared" ref="K535:L535" si="343">K518+K528+K529+K534+K519+K520+K521+K522+K523+K524+K525+K526+K527+K530+K531+K533</f>
        <v>13570933.65</v>
      </c>
      <c r="L535" s="3">
        <f t="shared" si="343"/>
        <v>12598362.949999999</v>
      </c>
      <c r="M535" s="3">
        <f>M518+M528+M529+M534+M519+M520+M521+M522+M523+M524+M525+M526+M527+M530+M531+M533+M532</f>
        <v>21114993.309999999</v>
      </c>
      <c r="N535" s="85"/>
    </row>
    <row r="536" spans="1:14" ht="24" customHeight="1" thickBot="1" x14ac:dyDescent="0.3">
      <c r="A536" s="107">
        <v>20</v>
      </c>
      <c r="B536" s="86" t="s">
        <v>67</v>
      </c>
      <c r="C536" s="95" t="s">
        <v>2</v>
      </c>
      <c r="D536" s="89" t="s">
        <v>17</v>
      </c>
      <c r="E536" s="28" t="s">
        <v>141</v>
      </c>
      <c r="F536" s="28" t="s">
        <v>142</v>
      </c>
      <c r="G536" s="28" t="s">
        <v>225</v>
      </c>
      <c r="H536" s="28" t="s">
        <v>144</v>
      </c>
      <c r="I536" s="28" t="s">
        <v>172</v>
      </c>
      <c r="J536" s="14">
        <f>J545</f>
        <v>3593268</v>
      </c>
      <c r="K536" s="22">
        <f t="shared" ref="K536:L536" si="344">K545</f>
        <v>3348353</v>
      </c>
      <c r="L536" s="20">
        <f t="shared" si="344"/>
        <v>1598362.95</v>
      </c>
      <c r="M536" s="20">
        <f>M545</f>
        <v>614993.31000000006</v>
      </c>
      <c r="N536" s="83" t="s">
        <v>237</v>
      </c>
    </row>
    <row r="537" spans="1:14" ht="26.25" customHeight="1" thickBot="1" x14ac:dyDescent="0.3">
      <c r="A537" s="108"/>
      <c r="B537" s="87"/>
      <c r="C537" s="96"/>
      <c r="D537" s="90"/>
      <c r="E537" s="28" t="s">
        <v>141</v>
      </c>
      <c r="F537" s="28" t="s">
        <v>142</v>
      </c>
      <c r="G537" s="28" t="s">
        <v>225</v>
      </c>
      <c r="H537" s="28" t="s">
        <v>144</v>
      </c>
      <c r="I537" s="28" t="s">
        <v>201</v>
      </c>
      <c r="J537" s="14">
        <f>J550</f>
        <v>310000</v>
      </c>
      <c r="K537" s="22">
        <f t="shared" ref="K537:L537" si="345">K550</f>
        <v>0</v>
      </c>
      <c r="L537" s="20">
        <f t="shared" si="345"/>
        <v>0</v>
      </c>
      <c r="M537" s="20">
        <f>M550</f>
        <v>0</v>
      </c>
      <c r="N537" s="84"/>
    </row>
    <row r="538" spans="1:14" ht="30" customHeight="1" thickBot="1" x14ac:dyDescent="0.3">
      <c r="A538" s="108"/>
      <c r="B538" s="87"/>
      <c r="C538" s="96"/>
      <c r="D538" s="90"/>
      <c r="E538" s="28" t="s">
        <v>141</v>
      </c>
      <c r="F538" s="28" t="s">
        <v>142</v>
      </c>
      <c r="G538" s="28" t="s">
        <v>225</v>
      </c>
      <c r="H538" s="28" t="s">
        <v>144</v>
      </c>
      <c r="I538" s="28" t="s">
        <v>189</v>
      </c>
      <c r="J538" s="14">
        <f>J555</f>
        <v>150000</v>
      </c>
      <c r="K538" s="22">
        <f t="shared" ref="K538:L538" si="346">K555</f>
        <v>50000</v>
      </c>
      <c r="L538" s="20">
        <f t="shared" si="346"/>
        <v>0</v>
      </c>
      <c r="M538" s="20">
        <f>M555</f>
        <v>0</v>
      </c>
      <c r="N538" s="84"/>
    </row>
    <row r="539" spans="1:14" ht="22.5" customHeight="1" thickBot="1" x14ac:dyDescent="0.3">
      <c r="A539" s="108"/>
      <c r="B539" s="87"/>
      <c r="C539" s="96"/>
      <c r="D539" s="105"/>
      <c r="E539" s="28" t="s">
        <v>141</v>
      </c>
      <c r="F539" s="28" t="s">
        <v>142</v>
      </c>
      <c r="G539" s="28" t="s">
        <v>225</v>
      </c>
      <c r="H539" s="28" t="s">
        <v>144</v>
      </c>
      <c r="I539" s="28" t="s">
        <v>173</v>
      </c>
      <c r="J539" s="14">
        <f>J560</f>
        <v>992200.66</v>
      </c>
      <c r="K539" s="22">
        <f t="shared" ref="K539:L539" si="347">K560</f>
        <v>350000</v>
      </c>
      <c r="L539" s="20">
        <f t="shared" si="347"/>
        <v>0</v>
      </c>
      <c r="M539" s="20">
        <f>M560</f>
        <v>0</v>
      </c>
      <c r="N539" s="84"/>
    </row>
    <row r="540" spans="1:14" ht="27.75" customHeight="1" thickBot="1" x14ac:dyDescent="0.3">
      <c r="A540" s="108"/>
      <c r="B540" s="87"/>
      <c r="C540" s="96"/>
      <c r="D540" s="91"/>
      <c r="E540" s="28" t="s">
        <v>141</v>
      </c>
      <c r="F540" s="28" t="s">
        <v>142</v>
      </c>
      <c r="G540" s="28" t="s">
        <v>225</v>
      </c>
      <c r="H540" s="28" t="s">
        <v>144</v>
      </c>
      <c r="I540" s="28" t="s">
        <v>203</v>
      </c>
      <c r="J540" s="14">
        <f>J565</f>
        <v>217000</v>
      </c>
      <c r="K540" s="22">
        <f t="shared" ref="K540:L540" si="348">K565</f>
        <v>0</v>
      </c>
      <c r="L540" s="20">
        <f t="shared" si="348"/>
        <v>0</v>
      </c>
      <c r="M540" s="20">
        <f>M565</f>
        <v>0</v>
      </c>
      <c r="N540" s="84"/>
    </row>
    <row r="541" spans="1:14" ht="45.75" thickBot="1" x14ac:dyDescent="0.3">
      <c r="A541" s="108"/>
      <c r="B541" s="87"/>
      <c r="C541" s="96"/>
      <c r="D541" s="12" t="s">
        <v>3</v>
      </c>
      <c r="E541" s="28"/>
      <c r="F541" s="28"/>
      <c r="G541" s="28"/>
      <c r="H541" s="28"/>
      <c r="I541" s="28"/>
      <c r="J541" s="14">
        <f>J546+J551+J561+J556+J566+J571</f>
        <v>0</v>
      </c>
      <c r="K541" s="22">
        <f>K546+K551+K561+K556+K566+K571</f>
        <v>0</v>
      </c>
      <c r="L541" s="20">
        <f>L546+L551+L561+L556+L566+L571</f>
        <v>0</v>
      </c>
      <c r="M541" s="20">
        <f>M546+M551+M561+M556+M566+M571</f>
        <v>0</v>
      </c>
      <c r="N541" s="84"/>
    </row>
    <row r="542" spans="1:14" ht="45.75" thickBot="1" x14ac:dyDescent="0.3">
      <c r="A542" s="108"/>
      <c r="B542" s="87"/>
      <c r="C542" s="96"/>
      <c r="D542" s="12" t="s">
        <v>4</v>
      </c>
      <c r="E542" s="28" t="s">
        <v>141</v>
      </c>
      <c r="F542" s="28" t="s">
        <v>142</v>
      </c>
      <c r="G542" s="28" t="s">
        <v>225</v>
      </c>
      <c r="H542" s="28" t="s">
        <v>144</v>
      </c>
      <c r="I542" s="28" t="s">
        <v>203</v>
      </c>
      <c r="J542" s="14">
        <f>J567</f>
        <v>2301750</v>
      </c>
      <c r="K542" s="22">
        <f t="shared" ref="K542:L542" si="349">K567</f>
        <v>0</v>
      </c>
      <c r="L542" s="20">
        <f t="shared" si="349"/>
        <v>0</v>
      </c>
      <c r="M542" s="20">
        <f>M567</f>
        <v>0</v>
      </c>
      <c r="N542" s="84"/>
    </row>
    <row r="543" spans="1:14" ht="30.75" thickBot="1" x14ac:dyDescent="0.3">
      <c r="A543" s="108"/>
      <c r="B543" s="87"/>
      <c r="C543" s="96"/>
      <c r="D543" s="12" t="s">
        <v>5</v>
      </c>
      <c r="E543" s="28"/>
      <c r="F543" s="28"/>
      <c r="G543" s="28"/>
      <c r="H543" s="28"/>
      <c r="I543" s="28"/>
      <c r="J543" s="14">
        <f>J548+J553+J563+J558+J568+J573</f>
        <v>0</v>
      </c>
      <c r="K543" s="22">
        <f>K548+K553+K563+K558+K568+K573</f>
        <v>0</v>
      </c>
      <c r="L543" s="20">
        <f>L548+L553+L563+L558+L568+L573</f>
        <v>0</v>
      </c>
      <c r="M543" s="20">
        <f>M548+M553+M563+M558+M568+M573</f>
        <v>0</v>
      </c>
      <c r="N543" s="84"/>
    </row>
    <row r="544" spans="1:14" ht="16.5" thickBot="1" x14ac:dyDescent="0.3">
      <c r="A544" s="109"/>
      <c r="B544" s="88"/>
      <c r="C544" s="97"/>
      <c r="D544" s="12" t="s">
        <v>6</v>
      </c>
      <c r="E544" s="28"/>
      <c r="F544" s="28"/>
      <c r="G544" s="28"/>
      <c r="H544" s="28"/>
      <c r="I544" s="28"/>
      <c r="J544" s="14">
        <f>J536+J541+J542+J543+J537+J538+J539+J540</f>
        <v>7564218.6600000001</v>
      </c>
      <c r="K544" s="22">
        <f t="shared" ref="K544:L544" si="350">K536+K541+K542+K543</f>
        <v>3348353</v>
      </c>
      <c r="L544" s="20">
        <f t="shared" si="350"/>
        <v>1598362.95</v>
      </c>
      <c r="M544" s="20">
        <f>M536+M541+M542+M543+M537+M538+M539+M540</f>
        <v>614993.31000000006</v>
      </c>
      <c r="N544" s="85"/>
    </row>
    <row r="545" spans="1:14" ht="45.75" thickBot="1" x14ac:dyDescent="0.3">
      <c r="A545" s="92" t="s">
        <v>74</v>
      </c>
      <c r="B545" s="86" t="s">
        <v>110</v>
      </c>
      <c r="C545" s="95" t="s">
        <v>2</v>
      </c>
      <c r="D545" s="12" t="s">
        <v>17</v>
      </c>
      <c r="E545" s="28" t="s">
        <v>141</v>
      </c>
      <c r="F545" s="28" t="s">
        <v>142</v>
      </c>
      <c r="G545" s="28" t="s">
        <v>225</v>
      </c>
      <c r="H545" s="28" t="s">
        <v>144</v>
      </c>
      <c r="I545" s="28" t="s">
        <v>172</v>
      </c>
      <c r="J545" s="14">
        <f>3393268+100000+100000</f>
        <v>3593268</v>
      </c>
      <c r="K545" s="22">
        <v>3348353</v>
      </c>
      <c r="L545" s="20">
        <v>1598362.95</v>
      </c>
      <c r="M545" s="20">
        <v>614993.31000000006</v>
      </c>
      <c r="N545" s="83"/>
    </row>
    <row r="546" spans="1:14" ht="45.75" thickBot="1" x14ac:dyDescent="0.3">
      <c r="A546" s="93"/>
      <c r="B546" s="87"/>
      <c r="C546" s="96"/>
      <c r="D546" s="12" t="s">
        <v>3</v>
      </c>
      <c r="E546" s="28"/>
      <c r="F546" s="28"/>
      <c r="G546" s="28"/>
      <c r="H546" s="28"/>
      <c r="I546" s="28"/>
      <c r="J546" s="14">
        <v>0</v>
      </c>
      <c r="K546" s="22">
        <v>0</v>
      </c>
      <c r="L546" s="20">
        <v>0</v>
      </c>
      <c r="M546" s="20">
        <v>0</v>
      </c>
      <c r="N546" s="84"/>
    </row>
    <row r="547" spans="1:14" ht="45.75" thickBot="1" x14ac:dyDescent="0.3">
      <c r="A547" s="93"/>
      <c r="B547" s="87"/>
      <c r="C547" s="96"/>
      <c r="D547" s="12" t="s">
        <v>4</v>
      </c>
      <c r="E547" s="28"/>
      <c r="F547" s="28"/>
      <c r="G547" s="28"/>
      <c r="H547" s="28"/>
      <c r="I547" s="28"/>
      <c r="J547" s="14">
        <v>0</v>
      </c>
      <c r="K547" s="22">
        <v>0</v>
      </c>
      <c r="L547" s="20">
        <v>0</v>
      </c>
      <c r="M547" s="20">
        <v>0</v>
      </c>
      <c r="N547" s="84"/>
    </row>
    <row r="548" spans="1:14" ht="30.75" thickBot="1" x14ac:dyDescent="0.3">
      <c r="A548" s="93"/>
      <c r="B548" s="87"/>
      <c r="C548" s="96"/>
      <c r="D548" s="12" t="s">
        <v>5</v>
      </c>
      <c r="E548" s="28"/>
      <c r="F548" s="28"/>
      <c r="G548" s="28"/>
      <c r="H548" s="28"/>
      <c r="I548" s="28"/>
      <c r="J548" s="14">
        <v>0</v>
      </c>
      <c r="K548" s="22">
        <v>0</v>
      </c>
      <c r="L548" s="20">
        <v>0</v>
      </c>
      <c r="M548" s="20">
        <v>0</v>
      </c>
      <c r="N548" s="84"/>
    </row>
    <row r="549" spans="1:14" ht="16.5" thickBot="1" x14ac:dyDescent="0.3">
      <c r="A549" s="94"/>
      <c r="B549" s="88"/>
      <c r="C549" s="97"/>
      <c r="D549" s="12" t="s">
        <v>6</v>
      </c>
      <c r="E549" s="28"/>
      <c r="F549" s="28"/>
      <c r="G549" s="28"/>
      <c r="H549" s="28"/>
      <c r="I549" s="28"/>
      <c r="J549" s="14">
        <f t="shared" ref="J549:L549" si="351">J545+J546+J547+J548</f>
        <v>3593268</v>
      </c>
      <c r="K549" s="22">
        <f t="shared" si="351"/>
        <v>3348353</v>
      </c>
      <c r="L549" s="20">
        <f t="shared" si="351"/>
        <v>1598362.95</v>
      </c>
      <c r="M549" s="20">
        <f t="shared" ref="M549" si="352">M545+M546+M547+M548</f>
        <v>614993.31000000006</v>
      </c>
      <c r="N549" s="85"/>
    </row>
    <row r="550" spans="1:14" ht="45.75" thickBot="1" x14ac:dyDescent="0.3">
      <c r="A550" s="92" t="s">
        <v>258</v>
      </c>
      <c r="B550" s="86" t="s">
        <v>111</v>
      </c>
      <c r="C550" s="95" t="s">
        <v>2</v>
      </c>
      <c r="D550" s="12" t="s">
        <v>17</v>
      </c>
      <c r="E550" s="28" t="s">
        <v>141</v>
      </c>
      <c r="F550" s="28" t="s">
        <v>142</v>
      </c>
      <c r="G550" s="28" t="s">
        <v>225</v>
      </c>
      <c r="H550" s="28" t="s">
        <v>144</v>
      </c>
      <c r="I550" s="28" t="s">
        <v>201</v>
      </c>
      <c r="J550" s="14">
        <f>200000+50000+60000</f>
        <v>310000</v>
      </c>
      <c r="K550" s="22">
        <v>0</v>
      </c>
      <c r="L550" s="20">
        <v>0</v>
      </c>
      <c r="M550" s="20">
        <v>0</v>
      </c>
      <c r="N550" s="83"/>
    </row>
    <row r="551" spans="1:14" ht="45.75" thickBot="1" x14ac:dyDescent="0.3">
      <c r="A551" s="93"/>
      <c r="B551" s="87"/>
      <c r="C551" s="96"/>
      <c r="D551" s="12" t="s">
        <v>3</v>
      </c>
      <c r="E551" s="28"/>
      <c r="F551" s="28"/>
      <c r="G551" s="28"/>
      <c r="H551" s="28"/>
      <c r="I551" s="28"/>
      <c r="J551" s="14">
        <v>0</v>
      </c>
      <c r="K551" s="22">
        <v>0</v>
      </c>
      <c r="L551" s="20">
        <v>0</v>
      </c>
      <c r="M551" s="20">
        <v>0</v>
      </c>
      <c r="N551" s="84"/>
    </row>
    <row r="552" spans="1:14" ht="45.75" thickBot="1" x14ac:dyDescent="0.3">
      <c r="A552" s="93"/>
      <c r="B552" s="87"/>
      <c r="C552" s="96"/>
      <c r="D552" s="12" t="s">
        <v>4</v>
      </c>
      <c r="E552" s="28"/>
      <c r="F552" s="28"/>
      <c r="G552" s="28"/>
      <c r="H552" s="28"/>
      <c r="I552" s="28"/>
      <c r="J552" s="14">
        <v>0</v>
      </c>
      <c r="K552" s="22">
        <v>0</v>
      </c>
      <c r="L552" s="20">
        <v>0</v>
      </c>
      <c r="M552" s="20">
        <v>0</v>
      </c>
      <c r="N552" s="84"/>
    </row>
    <row r="553" spans="1:14" ht="30.75" thickBot="1" x14ac:dyDescent="0.3">
      <c r="A553" s="93"/>
      <c r="B553" s="87"/>
      <c r="C553" s="96"/>
      <c r="D553" s="12" t="s">
        <v>5</v>
      </c>
      <c r="E553" s="28"/>
      <c r="F553" s="28"/>
      <c r="G553" s="28"/>
      <c r="H553" s="28"/>
      <c r="I553" s="28"/>
      <c r="J553" s="14">
        <v>0</v>
      </c>
      <c r="K553" s="22">
        <v>0</v>
      </c>
      <c r="L553" s="20">
        <v>0</v>
      </c>
      <c r="M553" s="20">
        <v>0</v>
      </c>
      <c r="N553" s="84"/>
    </row>
    <row r="554" spans="1:14" ht="28.15" customHeight="1" thickBot="1" x14ac:dyDescent="0.3">
      <c r="A554" s="94"/>
      <c r="B554" s="88"/>
      <c r="C554" s="97"/>
      <c r="D554" s="12" t="s">
        <v>6</v>
      </c>
      <c r="E554" s="28"/>
      <c r="F554" s="28"/>
      <c r="G554" s="28"/>
      <c r="H554" s="28"/>
      <c r="I554" s="28"/>
      <c r="J554" s="14">
        <f t="shared" ref="J554:L554" si="353">J550+J551+J552+J553</f>
        <v>310000</v>
      </c>
      <c r="K554" s="22">
        <f t="shared" si="353"/>
        <v>0</v>
      </c>
      <c r="L554" s="20">
        <f t="shared" si="353"/>
        <v>0</v>
      </c>
      <c r="M554" s="20">
        <f t="shared" ref="M554" si="354">M550+M551+M552+M553</f>
        <v>0</v>
      </c>
      <c r="N554" s="85"/>
    </row>
    <row r="555" spans="1:14" ht="49.15" customHeight="1" thickBot="1" x14ac:dyDescent="0.3">
      <c r="A555" s="92" t="s">
        <v>259</v>
      </c>
      <c r="B555" s="86" t="s">
        <v>112</v>
      </c>
      <c r="C555" s="95" t="s">
        <v>2</v>
      </c>
      <c r="D555" s="12" t="s">
        <v>17</v>
      </c>
      <c r="E555" s="28" t="s">
        <v>141</v>
      </c>
      <c r="F555" s="28" t="s">
        <v>142</v>
      </c>
      <c r="G555" s="28" t="s">
        <v>225</v>
      </c>
      <c r="H555" s="28" t="s">
        <v>144</v>
      </c>
      <c r="I555" s="28" t="s">
        <v>189</v>
      </c>
      <c r="J555" s="14">
        <v>150000</v>
      </c>
      <c r="K555" s="22">
        <v>50000</v>
      </c>
      <c r="L555" s="20">
        <v>0</v>
      </c>
      <c r="M555" s="20">
        <v>0</v>
      </c>
      <c r="N555" s="83"/>
    </row>
    <row r="556" spans="1:14" ht="48" customHeight="1" thickBot="1" x14ac:dyDescent="0.3">
      <c r="A556" s="93"/>
      <c r="B556" s="87"/>
      <c r="C556" s="96"/>
      <c r="D556" s="12" t="s">
        <v>3</v>
      </c>
      <c r="E556" s="28"/>
      <c r="F556" s="28"/>
      <c r="G556" s="28"/>
      <c r="H556" s="28"/>
      <c r="I556" s="28"/>
      <c r="J556" s="14">
        <v>0</v>
      </c>
      <c r="K556" s="22">
        <v>0</v>
      </c>
      <c r="L556" s="20">
        <v>0</v>
      </c>
      <c r="M556" s="20">
        <v>0</v>
      </c>
      <c r="N556" s="84"/>
    </row>
    <row r="557" spans="1:14" ht="47.45" customHeight="1" thickBot="1" x14ac:dyDescent="0.3">
      <c r="A557" s="93"/>
      <c r="B557" s="87"/>
      <c r="C557" s="96"/>
      <c r="D557" s="12" t="s">
        <v>4</v>
      </c>
      <c r="E557" s="28"/>
      <c r="F557" s="28"/>
      <c r="G557" s="28"/>
      <c r="H557" s="28"/>
      <c r="I557" s="28"/>
      <c r="J557" s="14">
        <v>0</v>
      </c>
      <c r="K557" s="22">
        <v>0</v>
      </c>
      <c r="L557" s="20">
        <v>0</v>
      </c>
      <c r="M557" s="20">
        <v>0</v>
      </c>
      <c r="N557" s="84"/>
    </row>
    <row r="558" spans="1:14" ht="46.15" customHeight="1" thickBot="1" x14ac:dyDescent="0.3">
      <c r="A558" s="93"/>
      <c r="B558" s="87"/>
      <c r="C558" s="96"/>
      <c r="D558" s="12" t="s">
        <v>5</v>
      </c>
      <c r="E558" s="28"/>
      <c r="F558" s="28"/>
      <c r="G558" s="28"/>
      <c r="H558" s="28"/>
      <c r="I558" s="28"/>
      <c r="J558" s="14">
        <v>0</v>
      </c>
      <c r="K558" s="22">
        <v>0</v>
      </c>
      <c r="L558" s="20">
        <v>0</v>
      </c>
      <c r="M558" s="20">
        <v>0</v>
      </c>
      <c r="N558" s="84"/>
    </row>
    <row r="559" spans="1:14" ht="19.899999999999999" customHeight="1" thickBot="1" x14ac:dyDescent="0.3">
      <c r="A559" s="94"/>
      <c r="B559" s="88"/>
      <c r="C559" s="97"/>
      <c r="D559" s="12" t="s">
        <v>6</v>
      </c>
      <c r="E559" s="28"/>
      <c r="F559" s="28"/>
      <c r="G559" s="28"/>
      <c r="H559" s="28"/>
      <c r="I559" s="28"/>
      <c r="J559" s="14">
        <f t="shared" ref="J559:L559" si="355">J555+J556+J557+J558</f>
        <v>150000</v>
      </c>
      <c r="K559" s="22">
        <f t="shared" si="355"/>
        <v>50000</v>
      </c>
      <c r="L559" s="20">
        <f t="shared" si="355"/>
        <v>0</v>
      </c>
      <c r="M559" s="20">
        <f t="shared" ref="M559" si="356">M555+M556+M557+M558</f>
        <v>0</v>
      </c>
      <c r="N559" s="85"/>
    </row>
    <row r="560" spans="1:14" ht="45.75" thickBot="1" x14ac:dyDescent="0.3">
      <c r="A560" s="92" t="s">
        <v>272</v>
      </c>
      <c r="B560" s="86" t="s">
        <v>113</v>
      </c>
      <c r="C560" s="95" t="s">
        <v>2</v>
      </c>
      <c r="D560" s="12" t="s">
        <v>17</v>
      </c>
      <c r="E560" s="28" t="s">
        <v>141</v>
      </c>
      <c r="F560" s="28" t="s">
        <v>142</v>
      </c>
      <c r="G560" s="28" t="s">
        <v>225</v>
      </c>
      <c r="H560" s="28" t="s">
        <v>144</v>
      </c>
      <c r="I560" s="28" t="s">
        <v>173</v>
      </c>
      <c r="J560" s="14">
        <f>692200.66+200000+100000</f>
        <v>992200.66</v>
      </c>
      <c r="K560" s="22">
        <v>350000</v>
      </c>
      <c r="L560" s="20">
        <v>0</v>
      </c>
      <c r="M560" s="20">
        <v>0</v>
      </c>
      <c r="N560" s="83"/>
    </row>
    <row r="561" spans="1:14" ht="45.75" thickBot="1" x14ac:dyDescent="0.3">
      <c r="A561" s="93"/>
      <c r="B561" s="87"/>
      <c r="C561" s="96"/>
      <c r="D561" s="12" t="s">
        <v>3</v>
      </c>
      <c r="E561" s="28"/>
      <c r="F561" s="28"/>
      <c r="G561" s="28"/>
      <c r="H561" s="28"/>
      <c r="I561" s="28"/>
      <c r="J561" s="14">
        <v>0</v>
      </c>
      <c r="K561" s="22">
        <v>0</v>
      </c>
      <c r="L561" s="20">
        <v>0</v>
      </c>
      <c r="M561" s="20">
        <v>0</v>
      </c>
      <c r="N561" s="84"/>
    </row>
    <row r="562" spans="1:14" ht="45.75" thickBot="1" x14ac:dyDescent="0.3">
      <c r="A562" s="93"/>
      <c r="B562" s="87"/>
      <c r="C562" s="96"/>
      <c r="D562" s="12" t="s">
        <v>4</v>
      </c>
      <c r="E562" s="28"/>
      <c r="F562" s="28"/>
      <c r="G562" s="28"/>
      <c r="H562" s="28"/>
      <c r="I562" s="28"/>
      <c r="J562" s="14">
        <v>0</v>
      </c>
      <c r="K562" s="22">
        <v>0</v>
      </c>
      <c r="L562" s="20">
        <v>0</v>
      </c>
      <c r="M562" s="20">
        <v>0</v>
      </c>
      <c r="N562" s="84"/>
    </row>
    <row r="563" spans="1:14" ht="30.75" thickBot="1" x14ac:dyDescent="0.3">
      <c r="A563" s="93"/>
      <c r="B563" s="87"/>
      <c r="C563" s="96"/>
      <c r="D563" s="12" t="s">
        <v>5</v>
      </c>
      <c r="E563" s="28"/>
      <c r="F563" s="28"/>
      <c r="G563" s="28"/>
      <c r="H563" s="28"/>
      <c r="I563" s="28"/>
      <c r="J563" s="14">
        <v>0</v>
      </c>
      <c r="K563" s="22">
        <v>0</v>
      </c>
      <c r="L563" s="20">
        <v>0</v>
      </c>
      <c r="M563" s="20">
        <v>0</v>
      </c>
      <c r="N563" s="84"/>
    </row>
    <row r="564" spans="1:14" ht="22.15" customHeight="1" thickBot="1" x14ac:dyDescent="0.3">
      <c r="A564" s="94"/>
      <c r="B564" s="88"/>
      <c r="C564" s="97"/>
      <c r="D564" s="12" t="s">
        <v>6</v>
      </c>
      <c r="E564" s="28"/>
      <c r="F564" s="28"/>
      <c r="G564" s="28"/>
      <c r="H564" s="28"/>
      <c r="I564" s="28"/>
      <c r="J564" s="14">
        <f t="shared" ref="J564:L564" si="357">J560+J561+J562+J563</f>
        <v>992200.66</v>
      </c>
      <c r="K564" s="22">
        <f t="shared" si="357"/>
        <v>350000</v>
      </c>
      <c r="L564" s="20">
        <f t="shared" si="357"/>
        <v>0</v>
      </c>
      <c r="M564" s="20">
        <f t="shared" ref="M564" si="358">M560+M561+M562+M563</f>
        <v>0</v>
      </c>
      <c r="N564" s="85"/>
    </row>
    <row r="565" spans="1:14" ht="52.15" customHeight="1" thickBot="1" x14ac:dyDescent="0.3">
      <c r="A565" s="92" t="s">
        <v>273</v>
      </c>
      <c r="B565" s="86" t="s">
        <v>202</v>
      </c>
      <c r="C565" s="95" t="s">
        <v>2</v>
      </c>
      <c r="D565" s="12" t="s">
        <v>17</v>
      </c>
      <c r="E565" s="28" t="s">
        <v>141</v>
      </c>
      <c r="F565" s="28" t="s">
        <v>142</v>
      </c>
      <c r="G565" s="28" t="s">
        <v>225</v>
      </c>
      <c r="H565" s="28" t="s">
        <v>144</v>
      </c>
      <c r="I565" s="28" t="s">
        <v>203</v>
      </c>
      <c r="J565" s="14">
        <f>192000+25000</f>
        <v>217000</v>
      </c>
      <c r="K565" s="22">
        <v>0</v>
      </c>
      <c r="L565" s="20">
        <v>0</v>
      </c>
      <c r="M565" s="20">
        <v>0</v>
      </c>
      <c r="N565" s="83"/>
    </row>
    <row r="566" spans="1:14" ht="50.45" customHeight="1" thickBot="1" x14ac:dyDescent="0.3">
      <c r="A566" s="93"/>
      <c r="B566" s="87"/>
      <c r="C566" s="96"/>
      <c r="D566" s="12" t="s">
        <v>3</v>
      </c>
      <c r="E566" s="28"/>
      <c r="F566" s="28"/>
      <c r="G566" s="28"/>
      <c r="H566" s="28"/>
      <c r="I566" s="28"/>
      <c r="J566" s="14">
        <v>0</v>
      </c>
      <c r="K566" s="22">
        <v>0</v>
      </c>
      <c r="L566" s="20">
        <v>0</v>
      </c>
      <c r="M566" s="20">
        <v>0</v>
      </c>
      <c r="N566" s="84"/>
    </row>
    <row r="567" spans="1:14" ht="48" customHeight="1" thickBot="1" x14ac:dyDescent="0.3">
      <c r="A567" s="93"/>
      <c r="B567" s="87"/>
      <c r="C567" s="96"/>
      <c r="D567" s="12" t="s">
        <v>4</v>
      </c>
      <c r="E567" s="28" t="s">
        <v>141</v>
      </c>
      <c r="F567" s="28" t="s">
        <v>142</v>
      </c>
      <c r="G567" s="28" t="s">
        <v>225</v>
      </c>
      <c r="H567" s="28" t="s">
        <v>144</v>
      </c>
      <c r="I567" s="28" t="s">
        <v>203</v>
      </c>
      <c r="J567" s="14">
        <v>2301750</v>
      </c>
      <c r="K567" s="22">
        <v>0</v>
      </c>
      <c r="L567" s="20">
        <v>0</v>
      </c>
      <c r="M567" s="20">
        <v>0</v>
      </c>
      <c r="N567" s="84"/>
    </row>
    <row r="568" spans="1:14" ht="31.9" customHeight="1" thickBot="1" x14ac:dyDescent="0.3">
      <c r="A568" s="93"/>
      <c r="B568" s="87"/>
      <c r="C568" s="96"/>
      <c r="D568" s="12" t="s">
        <v>5</v>
      </c>
      <c r="E568" s="28"/>
      <c r="F568" s="28"/>
      <c r="G568" s="28"/>
      <c r="H568" s="28"/>
      <c r="I568" s="28"/>
      <c r="J568" s="14">
        <v>0</v>
      </c>
      <c r="K568" s="22">
        <v>0</v>
      </c>
      <c r="L568" s="20">
        <v>0</v>
      </c>
      <c r="M568" s="20">
        <v>0</v>
      </c>
      <c r="N568" s="84"/>
    </row>
    <row r="569" spans="1:14" ht="22.9" customHeight="1" thickBot="1" x14ac:dyDescent="0.3">
      <c r="A569" s="94"/>
      <c r="B569" s="88"/>
      <c r="C569" s="97"/>
      <c r="D569" s="12" t="s">
        <v>6</v>
      </c>
      <c r="E569" s="28"/>
      <c r="F569" s="28"/>
      <c r="G569" s="28"/>
      <c r="H569" s="28"/>
      <c r="I569" s="28"/>
      <c r="J569" s="14">
        <f t="shared" ref="J569:L569" si="359">J565+J566+J567+J568</f>
        <v>2518750</v>
      </c>
      <c r="K569" s="22">
        <f t="shared" si="359"/>
        <v>0</v>
      </c>
      <c r="L569" s="20">
        <f t="shared" si="359"/>
        <v>0</v>
      </c>
      <c r="M569" s="20">
        <f t="shared" ref="M569" si="360">M565+M566+M567+M568</f>
        <v>0</v>
      </c>
      <c r="N569" s="85"/>
    </row>
    <row r="570" spans="1:14" ht="1.1499999999999999" customHeight="1" thickBot="1" x14ac:dyDescent="0.3">
      <c r="A570" s="110" t="s">
        <v>251</v>
      </c>
      <c r="B570" s="113" t="s">
        <v>252</v>
      </c>
      <c r="C570" s="95" t="s">
        <v>2</v>
      </c>
      <c r="D570" s="12" t="s">
        <v>17</v>
      </c>
      <c r="E570" s="28" t="s">
        <v>141</v>
      </c>
      <c r="F570" s="28" t="s">
        <v>142</v>
      </c>
      <c r="G570" s="28" t="s">
        <v>225</v>
      </c>
      <c r="H570" s="28" t="s">
        <v>144</v>
      </c>
      <c r="I570" s="28" t="s">
        <v>203</v>
      </c>
      <c r="J570" s="14">
        <v>0</v>
      </c>
      <c r="K570" s="22">
        <v>0</v>
      </c>
      <c r="L570" s="20">
        <v>0</v>
      </c>
      <c r="M570" s="20">
        <v>0</v>
      </c>
      <c r="N570" s="83"/>
    </row>
    <row r="571" spans="1:14" ht="43.9" hidden="1" customHeight="1" thickBot="1" x14ac:dyDescent="0.3">
      <c r="A571" s="111"/>
      <c r="B571" s="114"/>
      <c r="C571" s="96"/>
      <c r="D571" s="12" t="s">
        <v>3</v>
      </c>
      <c r="E571" s="28"/>
      <c r="F571" s="28"/>
      <c r="G571" s="28"/>
      <c r="H571" s="28"/>
      <c r="I571" s="28"/>
      <c r="J571" s="14">
        <v>0</v>
      </c>
      <c r="K571" s="22">
        <v>0</v>
      </c>
      <c r="L571" s="20">
        <v>0</v>
      </c>
      <c r="M571" s="20">
        <v>0</v>
      </c>
      <c r="N571" s="84"/>
    </row>
    <row r="572" spans="1:14" ht="48" hidden="1" customHeight="1" thickBot="1" x14ac:dyDescent="0.3">
      <c r="A572" s="111"/>
      <c r="B572" s="114"/>
      <c r="C572" s="96"/>
      <c r="D572" s="12" t="s">
        <v>4</v>
      </c>
      <c r="E572" s="28" t="s">
        <v>141</v>
      </c>
      <c r="F572" s="28" t="s">
        <v>142</v>
      </c>
      <c r="G572" s="28" t="s">
        <v>225</v>
      </c>
      <c r="H572" s="28" t="s">
        <v>144</v>
      </c>
      <c r="I572" s="28" t="s">
        <v>203</v>
      </c>
      <c r="J572" s="14">
        <v>0</v>
      </c>
      <c r="K572" s="22">
        <v>0</v>
      </c>
      <c r="L572" s="20">
        <v>0</v>
      </c>
      <c r="M572" s="20">
        <v>0</v>
      </c>
      <c r="N572" s="84"/>
    </row>
    <row r="573" spans="1:14" ht="31.15" hidden="1" customHeight="1" thickBot="1" x14ac:dyDescent="0.3">
      <c r="A573" s="111"/>
      <c r="B573" s="114"/>
      <c r="C573" s="96"/>
      <c r="D573" s="12" t="s">
        <v>5</v>
      </c>
      <c r="E573" s="28"/>
      <c r="F573" s="28"/>
      <c r="G573" s="28"/>
      <c r="H573" s="28"/>
      <c r="I573" s="28"/>
      <c r="J573" s="14">
        <v>0</v>
      </c>
      <c r="K573" s="22">
        <v>0</v>
      </c>
      <c r="L573" s="20">
        <v>0</v>
      </c>
      <c r="M573" s="20">
        <v>0</v>
      </c>
      <c r="N573" s="84"/>
    </row>
    <row r="574" spans="1:14" ht="58.15" hidden="1" customHeight="1" thickBot="1" x14ac:dyDescent="0.3">
      <c r="A574" s="112"/>
      <c r="B574" s="115"/>
      <c r="C574" s="97"/>
      <c r="D574" s="12" t="s">
        <v>6</v>
      </c>
      <c r="E574" s="28"/>
      <c r="F574" s="28"/>
      <c r="G574" s="28"/>
      <c r="H574" s="28"/>
      <c r="I574" s="28"/>
      <c r="J574" s="14">
        <f t="shared" ref="J574:L574" si="361">J570+J571+J572+J573</f>
        <v>0</v>
      </c>
      <c r="K574" s="22">
        <f t="shared" si="361"/>
        <v>0</v>
      </c>
      <c r="L574" s="20">
        <f t="shared" si="361"/>
        <v>0</v>
      </c>
      <c r="M574" s="20">
        <f t="shared" ref="M574" si="362">M570+M571+M572+M573</f>
        <v>0</v>
      </c>
      <c r="N574" s="85"/>
    </row>
    <row r="575" spans="1:14" ht="31.5" customHeight="1" thickBot="1" x14ac:dyDescent="0.3">
      <c r="A575" s="92" t="s">
        <v>150</v>
      </c>
      <c r="B575" s="86" t="s">
        <v>76</v>
      </c>
      <c r="C575" s="86"/>
      <c r="D575" s="89" t="s">
        <v>17</v>
      </c>
      <c r="E575" s="28" t="s">
        <v>141</v>
      </c>
      <c r="F575" s="28" t="s">
        <v>142</v>
      </c>
      <c r="G575" s="28" t="s">
        <v>225</v>
      </c>
      <c r="H575" s="28" t="s">
        <v>150</v>
      </c>
      <c r="I575" s="28" t="s">
        <v>190</v>
      </c>
      <c r="J575" s="14">
        <f>J584</f>
        <v>677740</v>
      </c>
      <c r="K575" s="22">
        <f t="shared" ref="K575:L575" si="363">K584</f>
        <v>0</v>
      </c>
      <c r="L575" s="20">
        <f t="shared" si="363"/>
        <v>0</v>
      </c>
      <c r="M575" s="20">
        <f>M584</f>
        <v>0</v>
      </c>
      <c r="N575" s="83" t="s">
        <v>240</v>
      </c>
    </row>
    <row r="576" spans="1:14" ht="31.5" customHeight="1" thickBot="1" x14ac:dyDescent="0.3">
      <c r="A576" s="93"/>
      <c r="B576" s="87"/>
      <c r="C576" s="87"/>
      <c r="D576" s="90"/>
      <c r="E576" s="28" t="s">
        <v>141</v>
      </c>
      <c r="F576" s="28" t="s">
        <v>142</v>
      </c>
      <c r="G576" s="28" t="s">
        <v>225</v>
      </c>
      <c r="H576" s="28" t="s">
        <v>150</v>
      </c>
      <c r="I576" s="28" t="s">
        <v>176</v>
      </c>
      <c r="J576" s="14">
        <f>J589</f>
        <v>0</v>
      </c>
      <c r="K576" s="22">
        <f t="shared" ref="K576:L576" si="364">K589</f>
        <v>0</v>
      </c>
      <c r="L576" s="20">
        <f t="shared" si="364"/>
        <v>0</v>
      </c>
      <c r="M576" s="20">
        <f>M589</f>
        <v>0</v>
      </c>
      <c r="N576" s="84"/>
    </row>
    <row r="577" spans="1:14" ht="46.5" customHeight="1" thickBot="1" x14ac:dyDescent="0.3">
      <c r="A577" s="93"/>
      <c r="B577" s="87"/>
      <c r="C577" s="87"/>
      <c r="D577" s="91"/>
      <c r="E577" s="28" t="s">
        <v>141</v>
      </c>
      <c r="F577" s="28" t="s">
        <v>142</v>
      </c>
      <c r="G577" s="28" t="s">
        <v>225</v>
      </c>
      <c r="H577" s="28" t="s">
        <v>150</v>
      </c>
      <c r="I577" s="28" t="s">
        <v>239</v>
      </c>
      <c r="J577" s="14">
        <f>J594</f>
        <v>0</v>
      </c>
      <c r="K577" s="22">
        <f t="shared" ref="K577:L577" si="365">K594</f>
        <v>22580.65</v>
      </c>
      <c r="L577" s="20">
        <f t="shared" si="365"/>
        <v>0</v>
      </c>
      <c r="M577" s="20">
        <f>M594</f>
        <v>0</v>
      </c>
      <c r="N577" s="84"/>
    </row>
    <row r="578" spans="1:14" ht="45.75" thickBot="1" x14ac:dyDescent="0.3">
      <c r="A578" s="93"/>
      <c r="B578" s="87"/>
      <c r="C578" s="87"/>
      <c r="D578" s="12" t="s">
        <v>3</v>
      </c>
      <c r="E578" s="28"/>
      <c r="F578" s="28"/>
      <c r="G578" s="28"/>
      <c r="H578" s="28"/>
      <c r="I578" s="28"/>
      <c r="J578" s="14">
        <v>0</v>
      </c>
      <c r="K578" s="22">
        <v>0</v>
      </c>
      <c r="L578" s="20">
        <v>0</v>
      </c>
      <c r="M578" s="20">
        <v>0</v>
      </c>
      <c r="N578" s="84"/>
    </row>
    <row r="579" spans="1:14" ht="37.5" customHeight="1" thickBot="1" x14ac:dyDescent="0.3">
      <c r="A579" s="93"/>
      <c r="B579" s="87"/>
      <c r="C579" s="87"/>
      <c r="D579" s="89" t="s">
        <v>4</v>
      </c>
      <c r="E579" s="28" t="s">
        <v>141</v>
      </c>
      <c r="F579" s="28" t="s">
        <v>142</v>
      </c>
      <c r="G579" s="28" t="s">
        <v>225</v>
      </c>
      <c r="H579" s="28" t="s">
        <v>150</v>
      </c>
      <c r="I579" s="28" t="s">
        <v>176</v>
      </c>
      <c r="J579" s="14">
        <f>J591</f>
        <v>0</v>
      </c>
      <c r="K579" s="22"/>
      <c r="L579" s="20"/>
      <c r="M579" s="20">
        <f>M591</f>
        <v>0</v>
      </c>
      <c r="N579" s="84"/>
    </row>
    <row r="580" spans="1:14" ht="20.25" customHeight="1" thickBot="1" x14ac:dyDescent="0.3">
      <c r="A580" s="93"/>
      <c r="B580" s="87"/>
      <c r="C580" s="87"/>
      <c r="D580" s="105"/>
      <c r="E580" s="28" t="s">
        <v>141</v>
      </c>
      <c r="F580" s="28" t="s">
        <v>142</v>
      </c>
      <c r="G580" s="28" t="s">
        <v>225</v>
      </c>
      <c r="H580" s="28" t="s">
        <v>150</v>
      </c>
      <c r="I580" s="28" t="s">
        <v>239</v>
      </c>
      <c r="J580" s="14">
        <f>J596</f>
        <v>0</v>
      </c>
      <c r="K580" s="22">
        <f t="shared" ref="K580:L580" si="366">K596</f>
        <v>300000</v>
      </c>
      <c r="L580" s="20">
        <f t="shared" si="366"/>
        <v>0</v>
      </c>
      <c r="M580" s="20">
        <f>M596</f>
        <v>0</v>
      </c>
      <c r="N580" s="84"/>
    </row>
    <row r="581" spans="1:14" ht="20.25" customHeight="1" thickBot="1" x14ac:dyDescent="0.3">
      <c r="A581" s="93"/>
      <c r="B581" s="87"/>
      <c r="C581" s="87"/>
      <c r="D581" s="91"/>
      <c r="E581" s="28" t="s">
        <v>141</v>
      </c>
      <c r="F581" s="28" t="s">
        <v>142</v>
      </c>
      <c r="G581" s="28" t="s">
        <v>225</v>
      </c>
      <c r="H581" s="28" t="s">
        <v>150</v>
      </c>
      <c r="I581" s="28" t="s">
        <v>256</v>
      </c>
      <c r="J581" s="14">
        <f>J601</f>
        <v>5000000</v>
      </c>
      <c r="K581" s="22">
        <v>0</v>
      </c>
      <c r="L581" s="20">
        <v>0</v>
      </c>
      <c r="M581" s="20">
        <f>M601</f>
        <v>0</v>
      </c>
      <c r="N581" s="84"/>
    </row>
    <row r="582" spans="1:14" ht="30.75" thickBot="1" x14ac:dyDescent="0.3">
      <c r="A582" s="93"/>
      <c r="B582" s="87"/>
      <c r="C582" s="87"/>
      <c r="D582" s="12" t="s">
        <v>5</v>
      </c>
      <c r="E582" s="28"/>
      <c r="F582" s="28"/>
      <c r="G582" s="28"/>
      <c r="H582" s="28"/>
      <c r="I582" s="28"/>
      <c r="J582" s="14">
        <v>0</v>
      </c>
      <c r="K582" s="22">
        <v>0</v>
      </c>
      <c r="L582" s="20">
        <v>0</v>
      </c>
      <c r="M582" s="20">
        <v>0</v>
      </c>
      <c r="N582" s="84"/>
    </row>
    <row r="583" spans="1:14" ht="27" customHeight="1" thickBot="1" x14ac:dyDescent="0.3">
      <c r="A583" s="94"/>
      <c r="B583" s="88"/>
      <c r="C583" s="88"/>
      <c r="D583" s="12" t="s">
        <v>6</v>
      </c>
      <c r="E583" s="28"/>
      <c r="F583" s="28"/>
      <c r="G583" s="28"/>
      <c r="H583" s="28"/>
      <c r="I583" s="28"/>
      <c r="J583" s="14">
        <f>J575+J578+J580+J582+J577+J576+J579+J581</f>
        <v>5677740</v>
      </c>
      <c r="K583" s="14">
        <f t="shared" ref="K583:L583" si="367">K575+K578+K580+K582+K577+K576+K579</f>
        <v>322580.65000000002</v>
      </c>
      <c r="L583" s="14">
        <f t="shared" si="367"/>
        <v>0</v>
      </c>
      <c r="M583" s="14">
        <f>M575+M578+M580+M582+M577+M576+M579+M581</f>
        <v>0</v>
      </c>
      <c r="N583" s="85"/>
    </row>
    <row r="584" spans="1:14" ht="57" customHeight="1" thickBot="1" x14ac:dyDescent="0.3">
      <c r="A584" s="92" t="s">
        <v>75</v>
      </c>
      <c r="B584" s="86" t="s">
        <v>86</v>
      </c>
      <c r="C584" s="86"/>
      <c r="D584" s="12" t="s">
        <v>17</v>
      </c>
      <c r="E584" s="28" t="s">
        <v>141</v>
      </c>
      <c r="F584" s="28" t="s">
        <v>142</v>
      </c>
      <c r="G584" s="28" t="s">
        <v>225</v>
      </c>
      <c r="H584" s="28" t="s">
        <v>150</v>
      </c>
      <c r="I584" s="28" t="s">
        <v>190</v>
      </c>
      <c r="J584" s="14">
        <f>500000+177740</f>
        <v>677740</v>
      </c>
      <c r="K584" s="22">
        <v>0</v>
      </c>
      <c r="L584" s="20">
        <v>0</v>
      </c>
      <c r="M584" s="20">
        <v>0</v>
      </c>
      <c r="N584" s="83"/>
    </row>
    <row r="585" spans="1:14" ht="50.45" customHeight="1" thickBot="1" x14ac:dyDescent="0.3">
      <c r="A585" s="93"/>
      <c r="B585" s="87"/>
      <c r="C585" s="87"/>
      <c r="D585" s="12" t="s">
        <v>3</v>
      </c>
      <c r="E585" s="28"/>
      <c r="F585" s="28"/>
      <c r="G585" s="28"/>
      <c r="H585" s="28"/>
      <c r="I585" s="28"/>
      <c r="J585" s="14">
        <v>0</v>
      </c>
      <c r="K585" s="22">
        <v>0</v>
      </c>
      <c r="L585" s="20">
        <v>0</v>
      </c>
      <c r="M585" s="20">
        <v>0</v>
      </c>
      <c r="N585" s="84"/>
    </row>
    <row r="586" spans="1:14" ht="49.9" customHeight="1" thickBot="1" x14ac:dyDescent="0.3">
      <c r="A586" s="93"/>
      <c r="B586" s="87"/>
      <c r="C586" s="87"/>
      <c r="D586" s="12" t="s">
        <v>4</v>
      </c>
      <c r="E586" s="28"/>
      <c r="F586" s="28"/>
      <c r="G586" s="28"/>
      <c r="H586" s="28"/>
      <c r="I586" s="28"/>
      <c r="J586" s="14">
        <v>0</v>
      </c>
      <c r="K586" s="22">
        <v>0</v>
      </c>
      <c r="L586" s="20">
        <v>0</v>
      </c>
      <c r="M586" s="20">
        <v>0</v>
      </c>
      <c r="N586" s="84"/>
    </row>
    <row r="587" spans="1:14" ht="59.45" customHeight="1" thickBot="1" x14ac:dyDescent="0.3">
      <c r="A587" s="93"/>
      <c r="B587" s="87"/>
      <c r="C587" s="87"/>
      <c r="D587" s="12" t="s">
        <v>5</v>
      </c>
      <c r="E587" s="28"/>
      <c r="F587" s="28"/>
      <c r="G587" s="28"/>
      <c r="H587" s="28"/>
      <c r="I587" s="28"/>
      <c r="J587" s="14">
        <v>0</v>
      </c>
      <c r="K587" s="22">
        <v>0</v>
      </c>
      <c r="L587" s="20">
        <v>0</v>
      </c>
      <c r="M587" s="20">
        <v>0</v>
      </c>
      <c r="N587" s="84"/>
    </row>
    <row r="588" spans="1:14" ht="18" customHeight="1" thickBot="1" x14ac:dyDescent="0.3">
      <c r="A588" s="94"/>
      <c r="B588" s="88"/>
      <c r="C588" s="88"/>
      <c r="D588" s="12" t="s">
        <v>6</v>
      </c>
      <c r="E588" s="28"/>
      <c r="F588" s="28"/>
      <c r="G588" s="28"/>
      <c r="H588" s="28"/>
      <c r="I588" s="28"/>
      <c r="J588" s="14">
        <f t="shared" ref="J588:L588" si="368">J584+J585+J586+J587</f>
        <v>677740</v>
      </c>
      <c r="K588" s="22">
        <f t="shared" si="368"/>
        <v>0</v>
      </c>
      <c r="L588" s="20">
        <f t="shared" si="368"/>
        <v>0</v>
      </c>
      <c r="M588" s="20">
        <f t="shared" ref="M588" si="369">M584+M585+M586+M587</f>
        <v>0</v>
      </c>
      <c r="N588" s="85"/>
    </row>
    <row r="589" spans="1:14" ht="34.9" customHeight="1" thickBot="1" x14ac:dyDescent="0.3">
      <c r="A589" s="92" t="s">
        <v>212</v>
      </c>
      <c r="B589" s="86" t="s">
        <v>31</v>
      </c>
      <c r="C589" s="86"/>
      <c r="D589" s="12" t="s">
        <v>17</v>
      </c>
      <c r="E589" s="28" t="s">
        <v>141</v>
      </c>
      <c r="F589" s="28" t="s">
        <v>142</v>
      </c>
      <c r="G589" s="28" t="s">
        <v>225</v>
      </c>
      <c r="H589" s="28" t="s">
        <v>150</v>
      </c>
      <c r="I589" s="28" t="s">
        <v>176</v>
      </c>
      <c r="J589" s="14">
        <v>0</v>
      </c>
      <c r="K589" s="22">
        <v>0</v>
      </c>
      <c r="L589" s="20">
        <v>0</v>
      </c>
      <c r="M589" s="20">
        <v>0</v>
      </c>
      <c r="N589" s="83"/>
    </row>
    <row r="590" spans="1:14" ht="29.45" customHeight="1" thickBot="1" x14ac:dyDescent="0.3">
      <c r="A590" s="93"/>
      <c r="B590" s="87"/>
      <c r="C590" s="87"/>
      <c r="D590" s="12" t="s">
        <v>3</v>
      </c>
      <c r="E590" s="28"/>
      <c r="F590" s="28"/>
      <c r="G590" s="28"/>
      <c r="H590" s="28"/>
      <c r="I590" s="28"/>
      <c r="J590" s="14">
        <v>0</v>
      </c>
      <c r="K590" s="22">
        <v>0</v>
      </c>
      <c r="L590" s="20">
        <v>0</v>
      </c>
      <c r="M590" s="20">
        <v>0</v>
      </c>
      <c r="N590" s="84"/>
    </row>
    <row r="591" spans="1:14" ht="36" customHeight="1" thickBot="1" x14ac:dyDescent="0.3">
      <c r="A591" s="93"/>
      <c r="B591" s="87"/>
      <c r="C591" s="87"/>
      <c r="D591" s="12" t="s">
        <v>4</v>
      </c>
      <c r="E591" s="28" t="s">
        <v>141</v>
      </c>
      <c r="F591" s="28" t="s">
        <v>142</v>
      </c>
      <c r="G591" s="28" t="s">
        <v>225</v>
      </c>
      <c r="H591" s="28" t="s">
        <v>150</v>
      </c>
      <c r="I591" s="28" t="s">
        <v>176</v>
      </c>
      <c r="J591" s="14">
        <v>0</v>
      </c>
      <c r="K591" s="22">
        <v>0</v>
      </c>
      <c r="L591" s="20">
        <v>0</v>
      </c>
      <c r="M591" s="20">
        <v>0</v>
      </c>
      <c r="N591" s="84"/>
    </row>
    <row r="592" spans="1:14" ht="28.15" customHeight="1" thickBot="1" x14ac:dyDescent="0.3">
      <c r="A592" s="93"/>
      <c r="B592" s="87"/>
      <c r="C592" s="87"/>
      <c r="D592" s="12" t="s">
        <v>5</v>
      </c>
      <c r="E592" s="28"/>
      <c r="F592" s="28"/>
      <c r="G592" s="28"/>
      <c r="H592" s="28"/>
      <c r="I592" s="28"/>
      <c r="J592" s="14">
        <v>0</v>
      </c>
      <c r="K592" s="22">
        <v>0</v>
      </c>
      <c r="L592" s="20">
        <v>0</v>
      </c>
      <c r="M592" s="20">
        <v>0</v>
      </c>
      <c r="N592" s="84"/>
    </row>
    <row r="593" spans="1:14" ht="33" customHeight="1" thickBot="1" x14ac:dyDescent="0.3">
      <c r="A593" s="94"/>
      <c r="B593" s="88"/>
      <c r="C593" s="88"/>
      <c r="D593" s="12" t="s">
        <v>6</v>
      </c>
      <c r="E593" s="28"/>
      <c r="F593" s="28"/>
      <c r="G593" s="28"/>
      <c r="H593" s="28"/>
      <c r="I593" s="28"/>
      <c r="J593" s="14">
        <f t="shared" ref="J593" si="370">J589+J590+J591+J592</f>
        <v>0</v>
      </c>
      <c r="K593" s="22">
        <f t="shared" ref="K593:M593" si="371">K589+K590+K591+K592</f>
        <v>0</v>
      </c>
      <c r="L593" s="20">
        <f t="shared" si="371"/>
        <v>0</v>
      </c>
      <c r="M593" s="20">
        <f t="shared" si="371"/>
        <v>0</v>
      </c>
      <c r="N593" s="85"/>
    </row>
    <row r="594" spans="1:14" ht="45.75" thickBot="1" x14ac:dyDescent="0.3">
      <c r="A594" s="92" t="s">
        <v>274</v>
      </c>
      <c r="B594" s="86" t="s">
        <v>238</v>
      </c>
      <c r="C594" s="95" t="s">
        <v>2</v>
      </c>
      <c r="D594" s="12" t="s">
        <v>17</v>
      </c>
      <c r="E594" s="28" t="s">
        <v>141</v>
      </c>
      <c r="F594" s="28" t="s">
        <v>142</v>
      </c>
      <c r="G594" s="28" t="s">
        <v>225</v>
      </c>
      <c r="H594" s="28" t="s">
        <v>150</v>
      </c>
      <c r="I594" s="28" t="s">
        <v>239</v>
      </c>
      <c r="J594" s="14">
        <v>0</v>
      </c>
      <c r="K594" s="22">
        <v>22580.65</v>
      </c>
      <c r="L594" s="20">
        <v>0</v>
      </c>
      <c r="M594" s="20">
        <v>0</v>
      </c>
      <c r="N594" s="83"/>
    </row>
    <row r="595" spans="1:14" ht="45.75" thickBot="1" x14ac:dyDescent="0.3">
      <c r="A595" s="93"/>
      <c r="B595" s="87"/>
      <c r="C595" s="96"/>
      <c r="D595" s="12" t="s">
        <v>3</v>
      </c>
      <c r="E595" s="28"/>
      <c r="F595" s="28"/>
      <c r="G595" s="28"/>
      <c r="H595" s="28"/>
      <c r="I595" s="28"/>
      <c r="J595" s="14">
        <v>0</v>
      </c>
      <c r="K595" s="22">
        <v>0</v>
      </c>
      <c r="L595" s="20">
        <v>0</v>
      </c>
      <c r="M595" s="20">
        <v>0</v>
      </c>
      <c r="N595" s="84"/>
    </row>
    <row r="596" spans="1:14" ht="45.75" thickBot="1" x14ac:dyDescent="0.3">
      <c r="A596" s="93"/>
      <c r="B596" s="87"/>
      <c r="C596" s="96"/>
      <c r="D596" s="12" t="s">
        <v>4</v>
      </c>
      <c r="E596" s="28" t="s">
        <v>141</v>
      </c>
      <c r="F596" s="28" t="s">
        <v>142</v>
      </c>
      <c r="G596" s="28" t="s">
        <v>225</v>
      </c>
      <c r="H596" s="28" t="s">
        <v>150</v>
      </c>
      <c r="I596" s="28" t="s">
        <v>239</v>
      </c>
      <c r="J596" s="14">
        <v>0</v>
      </c>
      <c r="K596" s="22">
        <v>300000</v>
      </c>
      <c r="L596" s="20">
        <v>0</v>
      </c>
      <c r="M596" s="20">
        <v>0</v>
      </c>
      <c r="N596" s="84"/>
    </row>
    <row r="597" spans="1:14" ht="39" customHeight="1" thickBot="1" x14ac:dyDescent="0.3">
      <c r="A597" s="93"/>
      <c r="B597" s="87"/>
      <c r="C597" s="96"/>
      <c r="D597" s="12" t="s">
        <v>5</v>
      </c>
      <c r="E597" s="28"/>
      <c r="F597" s="28"/>
      <c r="G597" s="28"/>
      <c r="H597" s="28"/>
      <c r="I597" s="28"/>
      <c r="J597" s="14">
        <v>0</v>
      </c>
      <c r="K597" s="22">
        <v>0</v>
      </c>
      <c r="L597" s="20">
        <v>0</v>
      </c>
      <c r="M597" s="20">
        <v>0</v>
      </c>
      <c r="N597" s="84"/>
    </row>
    <row r="598" spans="1:14" ht="32.450000000000003" customHeight="1" thickBot="1" x14ac:dyDescent="0.3">
      <c r="A598" s="94"/>
      <c r="B598" s="88"/>
      <c r="C598" s="97"/>
      <c r="D598" s="12" t="s">
        <v>6</v>
      </c>
      <c r="E598" s="28"/>
      <c r="F598" s="28"/>
      <c r="G598" s="28"/>
      <c r="H598" s="28"/>
      <c r="I598" s="28"/>
      <c r="J598" s="14">
        <f t="shared" ref="J598:L598" si="372">J594+J595+J596+J597</f>
        <v>0</v>
      </c>
      <c r="K598" s="22">
        <f t="shared" si="372"/>
        <v>322580.65000000002</v>
      </c>
      <c r="L598" s="20">
        <f t="shared" si="372"/>
        <v>0</v>
      </c>
      <c r="M598" s="20">
        <f t="shared" ref="M598" si="373">M594+M595+M596+M597</f>
        <v>0</v>
      </c>
      <c r="N598" s="85"/>
    </row>
    <row r="599" spans="1:14" ht="53.45" customHeight="1" thickBot="1" x14ac:dyDescent="0.3">
      <c r="A599" s="92" t="s">
        <v>275</v>
      </c>
      <c r="B599" s="86" t="s">
        <v>260</v>
      </c>
      <c r="C599" s="95" t="s">
        <v>2</v>
      </c>
      <c r="D599" s="12" t="s">
        <v>17</v>
      </c>
      <c r="E599" s="28"/>
      <c r="F599" s="28"/>
      <c r="G599" s="28"/>
      <c r="H599" s="28"/>
      <c r="I599" s="28"/>
      <c r="J599" s="14">
        <v>0</v>
      </c>
      <c r="K599" s="22">
        <v>0</v>
      </c>
      <c r="L599" s="20">
        <v>0</v>
      </c>
      <c r="M599" s="20">
        <v>0</v>
      </c>
      <c r="N599" s="43"/>
    </row>
    <row r="600" spans="1:14" ht="44.45" customHeight="1" thickBot="1" x14ac:dyDescent="0.3">
      <c r="A600" s="93"/>
      <c r="B600" s="87"/>
      <c r="C600" s="96"/>
      <c r="D600" s="12" t="s">
        <v>3</v>
      </c>
      <c r="E600" s="28"/>
      <c r="F600" s="28"/>
      <c r="G600" s="28"/>
      <c r="H600" s="28"/>
      <c r="I600" s="28"/>
      <c r="J600" s="14">
        <v>0</v>
      </c>
      <c r="K600" s="22">
        <v>0</v>
      </c>
      <c r="L600" s="20">
        <v>0</v>
      </c>
      <c r="M600" s="20">
        <v>0</v>
      </c>
      <c r="N600" s="43"/>
    </row>
    <row r="601" spans="1:14" ht="40.15" customHeight="1" thickBot="1" x14ac:dyDescent="0.3">
      <c r="A601" s="93"/>
      <c r="B601" s="87"/>
      <c r="C601" s="96"/>
      <c r="D601" s="12" t="s">
        <v>4</v>
      </c>
      <c r="E601" s="28" t="s">
        <v>141</v>
      </c>
      <c r="F601" s="28" t="s">
        <v>142</v>
      </c>
      <c r="G601" s="28" t="s">
        <v>225</v>
      </c>
      <c r="H601" s="28" t="s">
        <v>150</v>
      </c>
      <c r="I601" s="28" t="s">
        <v>256</v>
      </c>
      <c r="J601" s="14">
        <v>5000000</v>
      </c>
      <c r="K601" s="22">
        <v>0</v>
      </c>
      <c r="L601" s="20">
        <v>0</v>
      </c>
      <c r="M601" s="20">
        <v>0</v>
      </c>
      <c r="N601" s="43"/>
    </row>
    <row r="602" spans="1:14" ht="32.450000000000003" customHeight="1" thickBot="1" x14ac:dyDescent="0.3">
      <c r="A602" s="93"/>
      <c r="B602" s="87"/>
      <c r="C602" s="96"/>
      <c r="D602" s="12" t="s">
        <v>5</v>
      </c>
      <c r="E602" s="28"/>
      <c r="F602" s="28"/>
      <c r="G602" s="28"/>
      <c r="H602" s="28"/>
      <c r="I602" s="28"/>
      <c r="J602" s="14">
        <v>0</v>
      </c>
      <c r="K602" s="22">
        <v>0</v>
      </c>
      <c r="L602" s="20">
        <v>0</v>
      </c>
      <c r="M602" s="20">
        <v>0</v>
      </c>
      <c r="N602" s="43"/>
    </row>
    <row r="603" spans="1:14" ht="32.450000000000003" customHeight="1" thickBot="1" x14ac:dyDescent="0.3">
      <c r="A603" s="94"/>
      <c r="B603" s="88"/>
      <c r="C603" s="97"/>
      <c r="D603" s="12" t="s">
        <v>6</v>
      </c>
      <c r="E603" s="28"/>
      <c r="F603" s="28"/>
      <c r="G603" s="28"/>
      <c r="H603" s="28"/>
      <c r="I603" s="28"/>
      <c r="J603" s="14">
        <f t="shared" ref="J603:L603" si="374">J599+J600+J601+J602</f>
        <v>5000000</v>
      </c>
      <c r="K603" s="22">
        <f t="shared" si="374"/>
        <v>0</v>
      </c>
      <c r="L603" s="20">
        <f t="shared" si="374"/>
        <v>0</v>
      </c>
      <c r="M603" s="20">
        <f t="shared" ref="M603" si="375">M599+M600+M601+M602</f>
        <v>0</v>
      </c>
      <c r="N603" s="43"/>
    </row>
    <row r="604" spans="1:14" ht="58.9" customHeight="1" thickBot="1" x14ac:dyDescent="0.3">
      <c r="A604" s="92" t="s">
        <v>214</v>
      </c>
      <c r="B604" s="86" t="s">
        <v>87</v>
      </c>
      <c r="C604" s="86"/>
      <c r="D604" s="12" t="s">
        <v>17</v>
      </c>
      <c r="E604" s="28" t="s">
        <v>141</v>
      </c>
      <c r="F604" s="28" t="s">
        <v>142</v>
      </c>
      <c r="G604" s="28" t="s">
        <v>225</v>
      </c>
      <c r="H604" s="28" t="s">
        <v>154</v>
      </c>
      <c r="I604" s="28" t="s">
        <v>192</v>
      </c>
      <c r="J604" s="14">
        <f>J609</f>
        <v>1485666.66</v>
      </c>
      <c r="K604" s="22">
        <f t="shared" ref="K604:L604" si="376">K609</f>
        <v>0</v>
      </c>
      <c r="L604" s="20">
        <f t="shared" si="376"/>
        <v>0</v>
      </c>
      <c r="M604" s="20">
        <f>M609</f>
        <v>0</v>
      </c>
      <c r="N604" s="83">
        <v>52</v>
      </c>
    </row>
    <row r="605" spans="1:14" ht="46.9" customHeight="1" thickBot="1" x14ac:dyDescent="0.3">
      <c r="A605" s="93"/>
      <c r="B605" s="87"/>
      <c r="C605" s="87"/>
      <c r="D605" s="12" t="s">
        <v>3</v>
      </c>
      <c r="E605" s="28"/>
      <c r="F605" s="28"/>
      <c r="G605" s="28"/>
      <c r="H605" s="28"/>
      <c r="I605" s="28"/>
      <c r="J605" s="14">
        <f>J610</f>
        <v>0</v>
      </c>
      <c r="K605" s="22">
        <f t="shared" ref="K605:L605" si="377">K610</f>
        <v>0</v>
      </c>
      <c r="L605" s="20">
        <f t="shared" si="377"/>
        <v>0</v>
      </c>
      <c r="M605" s="20">
        <f>M610</f>
        <v>0</v>
      </c>
      <c r="N605" s="84"/>
    </row>
    <row r="606" spans="1:14" ht="42" customHeight="1" thickBot="1" x14ac:dyDescent="0.3">
      <c r="A606" s="93"/>
      <c r="B606" s="87"/>
      <c r="C606" s="87"/>
      <c r="D606" s="12" t="s">
        <v>4</v>
      </c>
      <c r="E606" s="28"/>
      <c r="F606" s="28"/>
      <c r="G606" s="28"/>
      <c r="H606" s="28"/>
      <c r="I606" s="28"/>
      <c r="J606" s="14">
        <f>J611</f>
        <v>0</v>
      </c>
      <c r="K606" s="22">
        <f t="shared" ref="K606:L606" si="378">K611</f>
        <v>0</v>
      </c>
      <c r="L606" s="20">
        <f t="shared" si="378"/>
        <v>0</v>
      </c>
      <c r="M606" s="20">
        <f>M611</f>
        <v>0</v>
      </c>
      <c r="N606" s="84"/>
    </row>
    <row r="607" spans="1:14" ht="63" customHeight="1" thickBot="1" x14ac:dyDescent="0.3">
      <c r="A607" s="93"/>
      <c r="B607" s="87"/>
      <c r="C607" s="87"/>
      <c r="D607" s="12" t="s">
        <v>5</v>
      </c>
      <c r="E607" s="28"/>
      <c r="F607" s="28"/>
      <c r="G607" s="28"/>
      <c r="H607" s="28"/>
      <c r="I607" s="28"/>
      <c r="J607" s="14">
        <f>J612</f>
        <v>0</v>
      </c>
      <c r="K607" s="22">
        <f t="shared" ref="K607:L607" si="379">K612</f>
        <v>0</v>
      </c>
      <c r="L607" s="20">
        <f t="shared" si="379"/>
        <v>0</v>
      </c>
      <c r="M607" s="20">
        <f>M612</f>
        <v>0</v>
      </c>
      <c r="N607" s="84"/>
    </row>
    <row r="608" spans="1:14" ht="91.9" customHeight="1" thickBot="1" x14ac:dyDescent="0.3">
      <c r="A608" s="94"/>
      <c r="B608" s="88"/>
      <c r="C608" s="88"/>
      <c r="D608" s="12" t="s">
        <v>6</v>
      </c>
      <c r="E608" s="28"/>
      <c r="F608" s="28"/>
      <c r="G608" s="28"/>
      <c r="H608" s="28"/>
      <c r="I608" s="28"/>
      <c r="J608" s="14">
        <f t="shared" ref="J608:L608" si="380">J604+J605+J606+J607</f>
        <v>1485666.66</v>
      </c>
      <c r="K608" s="22">
        <f t="shared" si="380"/>
        <v>0</v>
      </c>
      <c r="L608" s="20">
        <f t="shared" si="380"/>
        <v>0</v>
      </c>
      <c r="M608" s="20">
        <f t="shared" ref="M608" si="381">M604+M605+M606+M607</f>
        <v>0</v>
      </c>
      <c r="N608" s="85"/>
    </row>
    <row r="609" spans="1:14" ht="48.6" customHeight="1" thickBot="1" x14ac:dyDescent="0.3">
      <c r="A609" s="92" t="s">
        <v>191</v>
      </c>
      <c r="B609" s="86" t="s">
        <v>193</v>
      </c>
      <c r="C609" s="86"/>
      <c r="D609" s="12" t="s">
        <v>17</v>
      </c>
      <c r="E609" s="28" t="s">
        <v>141</v>
      </c>
      <c r="F609" s="28" t="s">
        <v>142</v>
      </c>
      <c r="G609" s="28" t="s">
        <v>225</v>
      </c>
      <c r="H609" s="28" t="s">
        <v>154</v>
      </c>
      <c r="I609" s="28" t="s">
        <v>192</v>
      </c>
      <c r="J609" s="14">
        <v>1485666.66</v>
      </c>
      <c r="K609" s="22">
        <v>0</v>
      </c>
      <c r="L609" s="20">
        <v>0</v>
      </c>
      <c r="M609" s="20">
        <v>0</v>
      </c>
      <c r="N609" s="83"/>
    </row>
    <row r="610" spans="1:14" ht="49.15" customHeight="1" thickBot="1" x14ac:dyDescent="0.3">
      <c r="A610" s="93"/>
      <c r="B610" s="87"/>
      <c r="C610" s="87"/>
      <c r="D610" s="12" t="s">
        <v>3</v>
      </c>
      <c r="E610" s="28"/>
      <c r="F610" s="28"/>
      <c r="G610" s="28"/>
      <c r="H610" s="28"/>
      <c r="I610" s="28"/>
      <c r="J610" s="14">
        <v>0</v>
      </c>
      <c r="K610" s="22">
        <v>0</v>
      </c>
      <c r="L610" s="20">
        <v>0</v>
      </c>
      <c r="M610" s="20">
        <v>0</v>
      </c>
      <c r="N610" s="84"/>
    </row>
    <row r="611" spans="1:14" ht="45" customHeight="1" thickBot="1" x14ac:dyDescent="0.3">
      <c r="A611" s="93"/>
      <c r="B611" s="87"/>
      <c r="C611" s="87"/>
      <c r="D611" s="12" t="s">
        <v>4</v>
      </c>
      <c r="E611" s="28"/>
      <c r="F611" s="28"/>
      <c r="G611" s="28"/>
      <c r="H611" s="28"/>
      <c r="I611" s="28"/>
      <c r="J611" s="14">
        <v>0</v>
      </c>
      <c r="K611" s="22">
        <v>0</v>
      </c>
      <c r="L611" s="20">
        <v>0</v>
      </c>
      <c r="M611" s="20">
        <v>0</v>
      </c>
      <c r="N611" s="84"/>
    </row>
    <row r="612" spans="1:14" ht="34.15" customHeight="1" thickBot="1" x14ac:dyDescent="0.3">
      <c r="A612" s="93"/>
      <c r="B612" s="87"/>
      <c r="C612" s="87"/>
      <c r="D612" s="12" t="s">
        <v>5</v>
      </c>
      <c r="E612" s="28"/>
      <c r="F612" s="28"/>
      <c r="G612" s="28"/>
      <c r="H612" s="28"/>
      <c r="I612" s="28"/>
      <c r="J612" s="14">
        <v>0</v>
      </c>
      <c r="K612" s="22">
        <v>0</v>
      </c>
      <c r="L612" s="20">
        <v>0</v>
      </c>
      <c r="M612" s="20">
        <v>0</v>
      </c>
      <c r="N612" s="84"/>
    </row>
    <row r="613" spans="1:14" ht="48.6" customHeight="1" thickBot="1" x14ac:dyDescent="0.3">
      <c r="A613" s="94"/>
      <c r="B613" s="88"/>
      <c r="C613" s="88"/>
      <c r="D613" s="12" t="s">
        <v>6</v>
      </c>
      <c r="E613" s="28"/>
      <c r="F613" s="28"/>
      <c r="G613" s="28"/>
      <c r="H613" s="28"/>
      <c r="I613" s="28"/>
      <c r="J613" s="14">
        <f t="shared" ref="J613:L613" si="382">J609+J610+J611+J612</f>
        <v>1485666.66</v>
      </c>
      <c r="K613" s="22">
        <f t="shared" si="382"/>
        <v>0</v>
      </c>
      <c r="L613" s="20">
        <f t="shared" si="382"/>
        <v>0</v>
      </c>
      <c r="M613" s="20">
        <f t="shared" ref="M613" si="383">M609+M610+M611+M612</f>
        <v>0</v>
      </c>
      <c r="N613" s="85"/>
    </row>
    <row r="614" spans="1:14" ht="45.75" thickBot="1" x14ac:dyDescent="0.3">
      <c r="A614" s="92" t="s">
        <v>196</v>
      </c>
      <c r="B614" s="86" t="s">
        <v>197</v>
      </c>
      <c r="C614" s="86"/>
      <c r="D614" s="12" t="s">
        <v>17</v>
      </c>
      <c r="E614" s="28" t="s">
        <v>141</v>
      </c>
      <c r="F614" s="28" t="s">
        <v>142</v>
      </c>
      <c r="G614" s="28" t="s">
        <v>225</v>
      </c>
      <c r="H614" s="28" t="s">
        <v>194</v>
      </c>
      <c r="I614" s="28" t="s">
        <v>195</v>
      </c>
      <c r="J614" s="14">
        <v>0</v>
      </c>
      <c r="K614" s="22">
        <f t="shared" ref="K614:M616" si="384">K619</f>
        <v>95000</v>
      </c>
      <c r="L614" s="20">
        <f t="shared" si="384"/>
        <v>110000</v>
      </c>
      <c r="M614" s="20">
        <f t="shared" si="384"/>
        <v>205000</v>
      </c>
      <c r="N614" s="83" t="s">
        <v>241</v>
      </c>
    </row>
    <row r="615" spans="1:14" ht="45.75" thickBot="1" x14ac:dyDescent="0.3">
      <c r="A615" s="93"/>
      <c r="B615" s="87"/>
      <c r="C615" s="87"/>
      <c r="D615" s="12" t="s">
        <v>3</v>
      </c>
      <c r="E615" s="28" t="s">
        <v>141</v>
      </c>
      <c r="F615" s="28" t="s">
        <v>142</v>
      </c>
      <c r="G615" s="28" t="s">
        <v>225</v>
      </c>
      <c r="H615" s="28" t="s">
        <v>194</v>
      </c>
      <c r="I615" s="28" t="s">
        <v>195</v>
      </c>
      <c r="J615" s="14">
        <f>J620</f>
        <v>0</v>
      </c>
      <c r="K615" s="22">
        <f t="shared" si="384"/>
        <v>9310950</v>
      </c>
      <c r="L615" s="20">
        <f t="shared" si="384"/>
        <v>10781100</v>
      </c>
      <c r="M615" s="20">
        <f>M620</f>
        <v>20092050</v>
      </c>
      <c r="N615" s="84"/>
    </row>
    <row r="616" spans="1:14" ht="45.75" thickBot="1" x14ac:dyDescent="0.3">
      <c r="A616" s="93"/>
      <c r="B616" s="87"/>
      <c r="C616" s="87"/>
      <c r="D616" s="12" t="s">
        <v>4</v>
      </c>
      <c r="E616" s="28" t="s">
        <v>141</v>
      </c>
      <c r="F616" s="28" t="s">
        <v>142</v>
      </c>
      <c r="G616" s="28" t="s">
        <v>225</v>
      </c>
      <c r="H616" s="28" t="s">
        <v>194</v>
      </c>
      <c r="I616" s="28" t="s">
        <v>195</v>
      </c>
      <c r="J616" s="14">
        <v>0</v>
      </c>
      <c r="K616" s="22">
        <f t="shared" si="384"/>
        <v>94050</v>
      </c>
      <c r="L616" s="20">
        <f t="shared" si="384"/>
        <v>108900</v>
      </c>
      <c r="M616" s="20">
        <f t="shared" si="384"/>
        <v>202950</v>
      </c>
      <c r="N616" s="84"/>
    </row>
    <row r="617" spans="1:14" ht="30.75" thickBot="1" x14ac:dyDescent="0.3">
      <c r="A617" s="93"/>
      <c r="B617" s="87"/>
      <c r="C617" s="87"/>
      <c r="D617" s="12" t="s">
        <v>5</v>
      </c>
      <c r="E617" s="28"/>
      <c r="F617" s="28"/>
      <c r="G617" s="28"/>
      <c r="H617" s="28"/>
      <c r="I617" s="28"/>
      <c r="J617" s="14">
        <v>0</v>
      </c>
      <c r="K617" s="22">
        <v>0</v>
      </c>
      <c r="L617" s="20">
        <v>0</v>
      </c>
      <c r="M617" s="20">
        <v>0</v>
      </c>
      <c r="N617" s="84"/>
    </row>
    <row r="618" spans="1:14" ht="16.5" thickBot="1" x14ac:dyDescent="0.3">
      <c r="A618" s="94"/>
      <c r="B618" s="88"/>
      <c r="C618" s="88"/>
      <c r="D618" s="12" t="s">
        <v>6</v>
      </c>
      <c r="E618" s="28"/>
      <c r="F618" s="28"/>
      <c r="G618" s="28"/>
      <c r="H618" s="28"/>
      <c r="I618" s="28"/>
      <c r="J618" s="14">
        <f t="shared" ref="J618:L618" si="385">J614+J615+J616+J617</f>
        <v>0</v>
      </c>
      <c r="K618" s="22">
        <f t="shared" si="385"/>
        <v>9500000</v>
      </c>
      <c r="L618" s="20">
        <f t="shared" si="385"/>
        <v>11000000</v>
      </c>
      <c r="M618" s="20">
        <f t="shared" ref="M618" si="386">M614+M615+M616+M617</f>
        <v>20500000</v>
      </c>
      <c r="N618" s="85"/>
    </row>
    <row r="619" spans="1:14" ht="45.75" thickBot="1" x14ac:dyDescent="0.3">
      <c r="A619" s="92" t="s">
        <v>253</v>
      </c>
      <c r="B619" s="86" t="s">
        <v>198</v>
      </c>
      <c r="C619" s="86"/>
      <c r="D619" s="12" t="s">
        <v>17</v>
      </c>
      <c r="E619" s="28" t="s">
        <v>141</v>
      </c>
      <c r="F619" s="28" t="s">
        <v>142</v>
      </c>
      <c r="G619" s="28" t="s">
        <v>225</v>
      </c>
      <c r="H619" s="28" t="s">
        <v>194</v>
      </c>
      <c r="I619" s="28" t="s">
        <v>195</v>
      </c>
      <c r="J619" s="14">
        <v>0</v>
      </c>
      <c r="K619" s="22">
        <v>95000</v>
      </c>
      <c r="L619" s="20">
        <v>110000</v>
      </c>
      <c r="M619" s="20">
        <v>205000</v>
      </c>
      <c r="N619" s="83"/>
    </row>
    <row r="620" spans="1:14" ht="45.75" thickBot="1" x14ac:dyDescent="0.3">
      <c r="A620" s="93"/>
      <c r="B620" s="87"/>
      <c r="C620" s="87"/>
      <c r="D620" s="12" t="s">
        <v>3</v>
      </c>
      <c r="E620" s="28" t="s">
        <v>141</v>
      </c>
      <c r="F620" s="28" t="s">
        <v>142</v>
      </c>
      <c r="G620" s="28" t="s">
        <v>225</v>
      </c>
      <c r="H620" s="28" t="s">
        <v>194</v>
      </c>
      <c r="I620" s="28" t="s">
        <v>195</v>
      </c>
      <c r="J620" s="14">
        <v>0</v>
      </c>
      <c r="K620" s="22">
        <v>9310950</v>
      </c>
      <c r="L620" s="20">
        <v>10781100</v>
      </c>
      <c r="M620" s="20">
        <v>20092050</v>
      </c>
      <c r="N620" s="84"/>
    </row>
    <row r="621" spans="1:14" ht="45.75" thickBot="1" x14ac:dyDescent="0.3">
      <c r="A621" s="93"/>
      <c r="B621" s="87"/>
      <c r="C621" s="87"/>
      <c r="D621" s="12" t="s">
        <v>4</v>
      </c>
      <c r="E621" s="28" t="s">
        <v>141</v>
      </c>
      <c r="F621" s="28" t="s">
        <v>142</v>
      </c>
      <c r="G621" s="28" t="s">
        <v>225</v>
      </c>
      <c r="H621" s="28" t="s">
        <v>194</v>
      </c>
      <c r="I621" s="28" t="s">
        <v>195</v>
      </c>
      <c r="J621" s="14">
        <v>0</v>
      </c>
      <c r="K621" s="22">
        <v>94050</v>
      </c>
      <c r="L621" s="20">
        <v>108900</v>
      </c>
      <c r="M621" s="20">
        <v>202950</v>
      </c>
      <c r="N621" s="84"/>
    </row>
    <row r="622" spans="1:14" ht="30.75" thickBot="1" x14ac:dyDescent="0.3">
      <c r="A622" s="93"/>
      <c r="B622" s="87"/>
      <c r="C622" s="87"/>
      <c r="D622" s="12" t="s">
        <v>5</v>
      </c>
      <c r="E622" s="28"/>
      <c r="F622" s="28"/>
      <c r="G622" s="28"/>
      <c r="H622" s="28"/>
      <c r="I622" s="28"/>
      <c r="J622" s="14">
        <v>0</v>
      </c>
      <c r="K622" s="22">
        <v>0</v>
      </c>
      <c r="L622" s="20">
        <v>0</v>
      </c>
      <c r="M622" s="20">
        <v>0</v>
      </c>
      <c r="N622" s="84"/>
    </row>
    <row r="623" spans="1:14" ht="16.5" thickBot="1" x14ac:dyDescent="0.3">
      <c r="A623" s="94"/>
      <c r="B623" s="88"/>
      <c r="C623" s="88"/>
      <c r="D623" s="12" t="s">
        <v>6</v>
      </c>
      <c r="E623" s="28"/>
      <c r="F623" s="28"/>
      <c r="G623" s="28"/>
      <c r="H623" s="28"/>
      <c r="I623" s="28"/>
      <c r="J623" s="14">
        <f t="shared" ref="J623:L623" si="387">J619+J620+J621+J622</f>
        <v>0</v>
      </c>
      <c r="K623" s="22">
        <f t="shared" si="387"/>
        <v>9500000</v>
      </c>
      <c r="L623" s="20">
        <f t="shared" si="387"/>
        <v>11000000</v>
      </c>
      <c r="M623" s="20">
        <f t="shared" ref="M623" si="388">M619+M620+M621+M622</f>
        <v>20500000</v>
      </c>
      <c r="N623" s="85"/>
    </row>
    <row r="624" spans="1:14" ht="45.75" thickBot="1" x14ac:dyDescent="0.3">
      <c r="A624" s="107"/>
      <c r="B624" s="86" t="s">
        <v>244</v>
      </c>
      <c r="C624" s="95" t="s">
        <v>2</v>
      </c>
      <c r="D624" s="12" t="s">
        <v>17</v>
      </c>
      <c r="E624" s="28" t="s">
        <v>141</v>
      </c>
      <c r="F624" s="28" t="s">
        <v>142</v>
      </c>
      <c r="G624" s="28" t="s">
        <v>226</v>
      </c>
      <c r="H624" s="28" t="s">
        <v>144</v>
      </c>
      <c r="I624" s="28" t="s">
        <v>159</v>
      </c>
      <c r="J624" s="14">
        <f>J633</f>
        <v>3355476</v>
      </c>
      <c r="K624" s="22">
        <f t="shared" ref="K624:L624" si="389">K633</f>
        <v>3491625</v>
      </c>
      <c r="L624" s="20">
        <f t="shared" si="389"/>
        <v>3491625</v>
      </c>
      <c r="M624" s="20">
        <f>M633</f>
        <v>3491625</v>
      </c>
      <c r="N624" s="83">
        <v>29</v>
      </c>
    </row>
    <row r="625" spans="1:14" ht="45.75" thickBot="1" x14ac:dyDescent="0.3">
      <c r="A625" s="108"/>
      <c r="B625" s="87"/>
      <c r="C625" s="96"/>
      <c r="D625" s="12" t="s">
        <v>3</v>
      </c>
      <c r="E625" s="28" t="s">
        <v>141</v>
      </c>
      <c r="F625" s="28" t="s">
        <v>142</v>
      </c>
      <c r="G625" s="28" t="s">
        <v>226</v>
      </c>
      <c r="H625" s="28" t="s">
        <v>221</v>
      </c>
      <c r="I625" s="28" t="s">
        <v>165</v>
      </c>
      <c r="J625" s="14">
        <f>J685</f>
        <v>180041.30000000002</v>
      </c>
      <c r="K625" s="22">
        <f t="shared" ref="K625:L625" si="390">K685</f>
        <v>150957.76000000001</v>
      </c>
      <c r="L625" s="20">
        <f t="shared" si="390"/>
        <v>156996.07999999999</v>
      </c>
      <c r="M625" s="20">
        <f>M685</f>
        <v>156996.07999999999</v>
      </c>
      <c r="N625" s="84"/>
    </row>
    <row r="626" spans="1:14" ht="20.25" customHeight="1" thickBot="1" x14ac:dyDescent="0.3">
      <c r="A626" s="108"/>
      <c r="B626" s="87"/>
      <c r="C626" s="96"/>
      <c r="D626" s="89" t="s">
        <v>4</v>
      </c>
      <c r="E626" s="28" t="s">
        <v>141</v>
      </c>
      <c r="F626" s="28" t="s">
        <v>142</v>
      </c>
      <c r="G626" s="28" t="s">
        <v>226</v>
      </c>
      <c r="H626" s="28" t="s">
        <v>148</v>
      </c>
      <c r="I626" s="28" t="s">
        <v>160</v>
      </c>
      <c r="J626" s="14">
        <f>J645</f>
        <v>162000</v>
      </c>
      <c r="K626" s="22">
        <f t="shared" ref="K626:L626" si="391">K645</f>
        <v>121600</v>
      </c>
      <c r="L626" s="20">
        <f t="shared" si="391"/>
        <v>133200</v>
      </c>
      <c r="M626" s="20">
        <f>M645</f>
        <v>147600</v>
      </c>
      <c r="N626" s="84"/>
    </row>
    <row r="627" spans="1:14" ht="22.5" customHeight="1" thickBot="1" x14ac:dyDescent="0.3">
      <c r="A627" s="108"/>
      <c r="B627" s="87"/>
      <c r="C627" s="96"/>
      <c r="D627" s="105"/>
      <c r="E627" s="28" t="s">
        <v>141</v>
      </c>
      <c r="F627" s="28" t="s">
        <v>142</v>
      </c>
      <c r="G627" s="28" t="s">
        <v>226</v>
      </c>
      <c r="H627" s="28" t="s">
        <v>148</v>
      </c>
      <c r="I627" s="28" t="s">
        <v>161</v>
      </c>
      <c r="J627" s="14">
        <f>J646</f>
        <v>867704</v>
      </c>
      <c r="K627" s="22">
        <f t="shared" ref="K627:L627" si="392">K646</f>
        <v>955536</v>
      </c>
      <c r="L627" s="20">
        <f t="shared" si="392"/>
        <v>955536</v>
      </c>
      <c r="M627" s="20">
        <f>M646</f>
        <v>955536</v>
      </c>
      <c r="N627" s="84"/>
    </row>
    <row r="628" spans="1:14" ht="21.75" customHeight="1" thickBot="1" x14ac:dyDescent="0.3">
      <c r="A628" s="108"/>
      <c r="B628" s="87"/>
      <c r="C628" s="96"/>
      <c r="D628" s="105"/>
      <c r="E628" s="28" t="s">
        <v>141</v>
      </c>
      <c r="F628" s="28" t="s">
        <v>142</v>
      </c>
      <c r="G628" s="28" t="s">
        <v>226</v>
      </c>
      <c r="H628" s="28" t="s">
        <v>148</v>
      </c>
      <c r="I628" s="28" t="s">
        <v>162</v>
      </c>
      <c r="J628" s="14">
        <f>J647</f>
        <v>28000</v>
      </c>
      <c r="K628" s="22">
        <f t="shared" ref="K628:L628" si="393">K647</f>
        <v>43000</v>
      </c>
      <c r="L628" s="20">
        <f t="shared" si="393"/>
        <v>43000</v>
      </c>
      <c r="M628" s="20">
        <f>M647</f>
        <v>43000</v>
      </c>
      <c r="N628" s="84"/>
    </row>
    <row r="629" spans="1:14" ht="25.5" customHeight="1" thickBot="1" x14ac:dyDescent="0.3">
      <c r="A629" s="108"/>
      <c r="B629" s="87"/>
      <c r="C629" s="96"/>
      <c r="D629" s="105"/>
      <c r="E629" s="28" t="s">
        <v>141</v>
      </c>
      <c r="F629" s="28" t="s">
        <v>142</v>
      </c>
      <c r="G629" s="28" t="s">
        <v>226</v>
      </c>
      <c r="H629" s="28" t="s">
        <v>148</v>
      </c>
      <c r="I629" s="28" t="s">
        <v>163</v>
      </c>
      <c r="J629" s="14">
        <f>J648</f>
        <v>13347896</v>
      </c>
      <c r="K629" s="22">
        <f t="shared" ref="K629:L629" si="394">K648</f>
        <v>12958264</v>
      </c>
      <c r="L629" s="20">
        <f t="shared" si="394"/>
        <v>13384564</v>
      </c>
      <c r="M629" s="20">
        <f>M648</f>
        <v>13730664</v>
      </c>
      <c r="N629" s="84"/>
    </row>
    <row r="630" spans="1:14" ht="24" customHeight="1" thickBot="1" x14ac:dyDescent="0.3">
      <c r="A630" s="108"/>
      <c r="B630" s="87"/>
      <c r="C630" s="96"/>
      <c r="D630" s="122"/>
      <c r="E630" s="28" t="s">
        <v>141</v>
      </c>
      <c r="F630" s="28" t="s">
        <v>142</v>
      </c>
      <c r="G630" s="28" t="s">
        <v>226</v>
      </c>
      <c r="H630" s="28" t="s">
        <v>148</v>
      </c>
      <c r="I630" s="28" t="s">
        <v>164</v>
      </c>
      <c r="J630" s="14">
        <f>J649</f>
        <v>5017980</v>
      </c>
      <c r="K630" s="22">
        <f t="shared" ref="K630:L630" si="395">K649</f>
        <v>5067810</v>
      </c>
      <c r="L630" s="20">
        <f t="shared" si="395"/>
        <v>5067810</v>
      </c>
      <c r="M630" s="20">
        <f>M649</f>
        <v>5067810</v>
      </c>
      <c r="N630" s="84"/>
    </row>
    <row r="631" spans="1:14" ht="30.75" thickBot="1" x14ac:dyDescent="0.3">
      <c r="A631" s="108"/>
      <c r="B631" s="87"/>
      <c r="C631" s="96"/>
      <c r="D631" s="12" t="s">
        <v>5</v>
      </c>
      <c r="E631" s="28"/>
      <c r="F631" s="28"/>
      <c r="G631" s="28"/>
      <c r="H631" s="28"/>
      <c r="I631" s="28"/>
      <c r="J631" s="14">
        <f t="shared" ref="J631:L631" si="396">J636+J641</f>
        <v>0</v>
      </c>
      <c r="K631" s="22">
        <f t="shared" si="396"/>
        <v>0</v>
      </c>
      <c r="L631" s="20">
        <f t="shared" si="396"/>
        <v>0</v>
      </c>
      <c r="M631" s="20">
        <f t="shared" ref="M631" si="397">M636+M641</f>
        <v>0</v>
      </c>
      <c r="N631" s="84"/>
    </row>
    <row r="632" spans="1:14" ht="16.5" thickBot="1" x14ac:dyDescent="0.3">
      <c r="A632" s="109"/>
      <c r="B632" s="88"/>
      <c r="C632" s="97"/>
      <c r="D632" s="12" t="s">
        <v>6</v>
      </c>
      <c r="E632" s="28"/>
      <c r="F632" s="28"/>
      <c r="G632" s="28"/>
      <c r="H632" s="28"/>
      <c r="I632" s="28"/>
      <c r="J632" s="14">
        <f>J624+J625+J626+J627+J628+J629+J630+J631</f>
        <v>22959097.300000001</v>
      </c>
      <c r="K632" s="22">
        <f t="shared" ref="K632:L632" si="398">K624+K625+K626+K627+K628+K629+K630+K631</f>
        <v>22788792.759999998</v>
      </c>
      <c r="L632" s="20">
        <f t="shared" si="398"/>
        <v>23232731.079999998</v>
      </c>
      <c r="M632" s="20">
        <f>M624+M625+M626+M627+M628+M629+M630+M631</f>
        <v>23593231.079999998</v>
      </c>
      <c r="N632" s="85"/>
    </row>
    <row r="633" spans="1:14" ht="45.75" thickBot="1" x14ac:dyDescent="0.3">
      <c r="A633" s="107">
        <v>24</v>
      </c>
      <c r="B633" s="86" t="s">
        <v>55</v>
      </c>
      <c r="C633" s="95" t="s">
        <v>2</v>
      </c>
      <c r="D633" s="12" t="s">
        <v>17</v>
      </c>
      <c r="E633" s="28" t="s">
        <v>141</v>
      </c>
      <c r="F633" s="28" t="s">
        <v>142</v>
      </c>
      <c r="G633" s="28" t="s">
        <v>226</v>
      </c>
      <c r="H633" s="28" t="s">
        <v>144</v>
      </c>
      <c r="I633" s="28" t="s">
        <v>159</v>
      </c>
      <c r="J633" s="14">
        <f>J638</f>
        <v>3355476</v>
      </c>
      <c r="K633" s="22">
        <f t="shared" ref="K633:L633" si="399">K638</f>
        <v>3491625</v>
      </c>
      <c r="L633" s="20">
        <f t="shared" si="399"/>
        <v>3491625</v>
      </c>
      <c r="M633" s="20">
        <f>M638</f>
        <v>3491625</v>
      </c>
      <c r="N633" s="83">
        <v>56</v>
      </c>
    </row>
    <row r="634" spans="1:14" ht="45.75" thickBot="1" x14ac:dyDescent="0.3">
      <c r="A634" s="108"/>
      <c r="B634" s="87"/>
      <c r="C634" s="96"/>
      <c r="D634" s="12" t="s">
        <v>3</v>
      </c>
      <c r="E634" s="28"/>
      <c r="F634" s="28"/>
      <c r="G634" s="28"/>
      <c r="H634" s="28"/>
      <c r="I634" s="28"/>
      <c r="J634" s="14">
        <f>J639</f>
        <v>0</v>
      </c>
      <c r="K634" s="22">
        <f t="shared" ref="K634:L634" si="400">K639</f>
        <v>0</v>
      </c>
      <c r="L634" s="20">
        <f t="shared" si="400"/>
        <v>0</v>
      </c>
      <c r="M634" s="20">
        <f>M639</f>
        <v>0</v>
      </c>
      <c r="N634" s="84"/>
    </row>
    <row r="635" spans="1:14" ht="45.75" thickBot="1" x14ac:dyDescent="0.3">
      <c r="A635" s="108"/>
      <c r="B635" s="87"/>
      <c r="C635" s="96"/>
      <c r="D635" s="12" t="s">
        <v>4</v>
      </c>
      <c r="E635" s="28"/>
      <c r="F635" s="28"/>
      <c r="G635" s="28"/>
      <c r="H635" s="28"/>
      <c r="I635" s="28"/>
      <c r="J635" s="14">
        <f>J640</f>
        <v>0</v>
      </c>
      <c r="K635" s="22">
        <f t="shared" ref="K635:L635" si="401">K640</f>
        <v>0</v>
      </c>
      <c r="L635" s="20">
        <f t="shared" si="401"/>
        <v>0</v>
      </c>
      <c r="M635" s="20">
        <f>M640</f>
        <v>0</v>
      </c>
      <c r="N635" s="84"/>
    </row>
    <row r="636" spans="1:14" ht="30.75" thickBot="1" x14ac:dyDescent="0.3">
      <c r="A636" s="108"/>
      <c r="B636" s="87"/>
      <c r="C636" s="96"/>
      <c r="D636" s="12" t="s">
        <v>5</v>
      </c>
      <c r="E636" s="28"/>
      <c r="F636" s="28"/>
      <c r="G636" s="28"/>
      <c r="H636" s="28"/>
      <c r="I636" s="28"/>
      <c r="J636" s="14">
        <f>J641</f>
        <v>0</v>
      </c>
      <c r="K636" s="22">
        <f t="shared" ref="K636:L636" si="402">K641</f>
        <v>0</v>
      </c>
      <c r="L636" s="20">
        <f t="shared" si="402"/>
        <v>0</v>
      </c>
      <c r="M636" s="20">
        <f>M641</f>
        <v>0</v>
      </c>
      <c r="N636" s="84"/>
    </row>
    <row r="637" spans="1:14" ht="16.5" thickBot="1" x14ac:dyDescent="0.3">
      <c r="A637" s="109"/>
      <c r="B637" s="88"/>
      <c r="C637" s="97"/>
      <c r="D637" s="12" t="s">
        <v>6</v>
      </c>
      <c r="E637" s="28"/>
      <c r="F637" s="28"/>
      <c r="G637" s="28"/>
      <c r="H637" s="28"/>
      <c r="I637" s="28"/>
      <c r="J637" s="14">
        <f t="shared" ref="J637" si="403">J633+J634+J635+J636</f>
        <v>3355476</v>
      </c>
      <c r="K637" s="22">
        <f t="shared" ref="K637:M637" si="404">K633+K634+K635+K636</f>
        <v>3491625</v>
      </c>
      <c r="L637" s="20">
        <f t="shared" si="404"/>
        <v>3491625</v>
      </c>
      <c r="M637" s="20">
        <f t="shared" si="404"/>
        <v>3491625</v>
      </c>
      <c r="N637" s="85"/>
    </row>
    <row r="638" spans="1:14" ht="45.75" thickBot="1" x14ac:dyDescent="0.3">
      <c r="A638" s="92" t="s">
        <v>77</v>
      </c>
      <c r="B638" s="86" t="s">
        <v>100</v>
      </c>
      <c r="C638" s="95" t="s">
        <v>2</v>
      </c>
      <c r="D638" s="12" t="s">
        <v>17</v>
      </c>
      <c r="E638" s="28" t="s">
        <v>141</v>
      </c>
      <c r="F638" s="28" t="s">
        <v>142</v>
      </c>
      <c r="G638" s="28" t="s">
        <v>226</v>
      </c>
      <c r="H638" s="28" t="s">
        <v>144</v>
      </c>
      <c r="I638" s="28" t="s">
        <v>159</v>
      </c>
      <c r="J638" s="14">
        <v>3355476</v>
      </c>
      <c r="K638" s="22">
        <v>3491625</v>
      </c>
      <c r="L638" s="20">
        <v>3491625</v>
      </c>
      <c r="M638" s="20">
        <v>3491625</v>
      </c>
      <c r="N638" s="83"/>
    </row>
    <row r="639" spans="1:14" ht="45.75" thickBot="1" x14ac:dyDescent="0.3">
      <c r="A639" s="93"/>
      <c r="B639" s="87"/>
      <c r="C639" s="96"/>
      <c r="D639" s="12" t="s">
        <v>3</v>
      </c>
      <c r="E639" s="28"/>
      <c r="F639" s="28"/>
      <c r="G639" s="28"/>
      <c r="H639" s="28"/>
      <c r="I639" s="28"/>
      <c r="J639" s="14">
        <v>0</v>
      </c>
      <c r="K639" s="22">
        <v>0</v>
      </c>
      <c r="L639" s="20">
        <v>0</v>
      </c>
      <c r="M639" s="20">
        <v>0</v>
      </c>
      <c r="N639" s="84"/>
    </row>
    <row r="640" spans="1:14" ht="45.75" thickBot="1" x14ac:dyDescent="0.3">
      <c r="A640" s="93"/>
      <c r="B640" s="87"/>
      <c r="C640" s="96"/>
      <c r="D640" s="12" t="s">
        <v>4</v>
      </c>
      <c r="E640" s="28"/>
      <c r="F640" s="28"/>
      <c r="G640" s="28"/>
      <c r="H640" s="28"/>
      <c r="I640" s="28"/>
      <c r="J640" s="14">
        <v>0</v>
      </c>
      <c r="K640" s="22">
        <v>0</v>
      </c>
      <c r="L640" s="20">
        <v>0</v>
      </c>
      <c r="M640" s="20">
        <v>0</v>
      </c>
      <c r="N640" s="84"/>
    </row>
    <row r="641" spans="1:14" ht="30.75" thickBot="1" x14ac:dyDescent="0.3">
      <c r="A641" s="93"/>
      <c r="B641" s="87"/>
      <c r="C641" s="96"/>
      <c r="D641" s="12" t="s">
        <v>5</v>
      </c>
      <c r="E641" s="28"/>
      <c r="F641" s="28"/>
      <c r="G641" s="28"/>
      <c r="H641" s="28"/>
      <c r="I641" s="28"/>
      <c r="J641" s="14">
        <v>0</v>
      </c>
      <c r="K641" s="22">
        <v>0</v>
      </c>
      <c r="L641" s="20">
        <v>0</v>
      </c>
      <c r="M641" s="20">
        <v>0</v>
      </c>
      <c r="N641" s="84"/>
    </row>
    <row r="642" spans="1:14" ht="16.5" thickBot="1" x14ac:dyDescent="0.3">
      <c r="A642" s="94"/>
      <c r="B642" s="88"/>
      <c r="C642" s="97"/>
      <c r="D642" s="12" t="s">
        <v>6</v>
      </c>
      <c r="E642" s="28"/>
      <c r="F642" s="28"/>
      <c r="G642" s="28"/>
      <c r="H642" s="28"/>
      <c r="I642" s="28"/>
      <c r="J642" s="14">
        <f t="shared" ref="J642" si="405">J638+J639+J640+J641</f>
        <v>3355476</v>
      </c>
      <c r="K642" s="22">
        <f t="shared" ref="K642:M642" si="406">K638+K639+K640+K641</f>
        <v>3491625</v>
      </c>
      <c r="L642" s="20">
        <f t="shared" si="406"/>
        <v>3491625</v>
      </c>
      <c r="M642" s="20">
        <f t="shared" si="406"/>
        <v>3491625</v>
      </c>
      <c r="N642" s="85"/>
    </row>
    <row r="643" spans="1:14" ht="45.75" thickBot="1" x14ac:dyDescent="0.3">
      <c r="A643" s="107">
        <v>25</v>
      </c>
      <c r="B643" s="86" t="s">
        <v>81</v>
      </c>
      <c r="C643" s="95" t="s">
        <v>2</v>
      </c>
      <c r="D643" s="12" t="s">
        <v>17</v>
      </c>
      <c r="E643" s="28"/>
      <c r="F643" s="28"/>
      <c r="G643" s="28"/>
      <c r="H643" s="28"/>
      <c r="I643" s="28"/>
      <c r="J643" s="14">
        <f>J652+J657+J679</f>
        <v>0</v>
      </c>
      <c r="K643" s="22">
        <f t="shared" ref="K643:L643" si="407">K652+K657+K679</f>
        <v>0</v>
      </c>
      <c r="L643" s="20">
        <f t="shared" si="407"/>
        <v>0</v>
      </c>
      <c r="M643" s="20">
        <f>M652+M657+M679</f>
        <v>0</v>
      </c>
      <c r="N643" s="83" t="s">
        <v>242</v>
      </c>
    </row>
    <row r="644" spans="1:14" ht="45.75" thickBot="1" x14ac:dyDescent="0.3">
      <c r="A644" s="108"/>
      <c r="B644" s="87"/>
      <c r="C644" s="96"/>
      <c r="D644" s="12" t="s">
        <v>3</v>
      </c>
      <c r="E644" s="28"/>
      <c r="F644" s="28"/>
      <c r="G644" s="28"/>
      <c r="H644" s="28"/>
      <c r="I644" s="28"/>
      <c r="J644" s="14">
        <f>J653+J658+J680</f>
        <v>0</v>
      </c>
      <c r="K644" s="22">
        <f t="shared" ref="K644:L644" si="408">K653+K658+K680</f>
        <v>0</v>
      </c>
      <c r="L644" s="20">
        <f t="shared" si="408"/>
        <v>0</v>
      </c>
      <c r="M644" s="20">
        <f>M653+M658+M680</f>
        <v>0</v>
      </c>
      <c r="N644" s="84"/>
    </row>
    <row r="645" spans="1:14" ht="20.25" customHeight="1" thickBot="1" x14ac:dyDescent="0.3">
      <c r="A645" s="108"/>
      <c r="B645" s="87"/>
      <c r="C645" s="96"/>
      <c r="D645" s="89" t="s">
        <v>4</v>
      </c>
      <c r="E645" s="28" t="s">
        <v>141</v>
      </c>
      <c r="F645" s="28" t="s">
        <v>142</v>
      </c>
      <c r="G645" s="28" t="s">
        <v>226</v>
      </c>
      <c r="H645" s="28" t="s">
        <v>148</v>
      </c>
      <c r="I645" s="28" t="s">
        <v>160</v>
      </c>
      <c r="J645" s="14">
        <f>J654</f>
        <v>162000</v>
      </c>
      <c r="K645" s="22">
        <f t="shared" ref="K645:L645" si="409">K654</f>
        <v>121600</v>
      </c>
      <c r="L645" s="20">
        <f t="shared" si="409"/>
        <v>133200</v>
      </c>
      <c r="M645" s="20">
        <f>M654</f>
        <v>147600</v>
      </c>
      <c r="N645" s="84"/>
    </row>
    <row r="646" spans="1:14" ht="22.5" customHeight="1" thickBot="1" x14ac:dyDescent="0.3">
      <c r="A646" s="108"/>
      <c r="B646" s="87"/>
      <c r="C646" s="96"/>
      <c r="D646" s="105"/>
      <c r="E646" s="28" t="s">
        <v>141</v>
      </c>
      <c r="F646" s="28" t="s">
        <v>142</v>
      </c>
      <c r="G646" s="28" t="s">
        <v>226</v>
      </c>
      <c r="H646" s="28" t="s">
        <v>148</v>
      </c>
      <c r="I646" s="28" t="s">
        <v>161</v>
      </c>
      <c r="J646" s="14">
        <f>J659</f>
        <v>867704</v>
      </c>
      <c r="K646" s="22">
        <f t="shared" ref="K646:L646" si="410">K659</f>
        <v>955536</v>
      </c>
      <c r="L646" s="20">
        <f t="shared" si="410"/>
        <v>955536</v>
      </c>
      <c r="M646" s="20">
        <f>M659</f>
        <v>955536</v>
      </c>
      <c r="N646" s="84"/>
    </row>
    <row r="647" spans="1:14" ht="25.5" customHeight="1" thickBot="1" x14ac:dyDescent="0.3">
      <c r="A647" s="108"/>
      <c r="B647" s="87"/>
      <c r="C647" s="96"/>
      <c r="D647" s="105"/>
      <c r="E647" s="28" t="s">
        <v>141</v>
      </c>
      <c r="F647" s="28" t="s">
        <v>142</v>
      </c>
      <c r="G647" s="28" t="s">
        <v>226</v>
      </c>
      <c r="H647" s="28" t="s">
        <v>148</v>
      </c>
      <c r="I647" s="28" t="s">
        <v>162</v>
      </c>
      <c r="J647" s="14">
        <f>J660</f>
        <v>28000</v>
      </c>
      <c r="K647" s="22">
        <f t="shared" ref="K647:L647" si="411">K660</f>
        <v>43000</v>
      </c>
      <c r="L647" s="20">
        <f t="shared" si="411"/>
        <v>43000</v>
      </c>
      <c r="M647" s="20">
        <f>M660</f>
        <v>43000</v>
      </c>
      <c r="N647" s="84"/>
    </row>
    <row r="648" spans="1:14" ht="24" customHeight="1" thickBot="1" x14ac:dyDescent="0.3">
      <c r="A648" s="108"/>
      <c r="B648" s="87"/>
      <c r="C648" s="96"/>
      <c r="D648" s="105"/>
      <c r="E648" s="28" t="s">
        <v>141</v>
      </c>
      <c r="F648" s="28" t="s">
        <v>142</v>
      </c>
      <c r="G648" s="28" t="s">
        <v>226</v>
      </c>
      <c r="H648" s="28" t="s">
        <v>148</v>
      </c>
      <c r="I648" s="28" t="s">
        <v>163</v>
      </c>
      <c r="J648" s="14">
        <f>J661</f>
        <v>13347896</v>
      </c>
      <c r="K648" s="22">
        <f t="shared" ref="K648:L648" si="412">K661</f>
        <v>12958264</v>
      </c>
      <c r="L648" s="20">
        <f t="shared" si="412"/>
        <v>13384564</v>
      </c>
      <c r="M648" s="20">
        <f>M661</f>
        <v>13730664</v>
      </c>
      <c r="N648" s="84"/>
    </row>
    <row r="649" spans="1:14" ht="21.75" customHeight="1" thickBot="1" x14ac:dyDescent="0.3">
      <c r="A649" s="108"/>
      <c r="B649" s="87"/>
      <c r="C649" s="96"/>
      <c r="D649" s="91"/>
      <c r="E649" s="28" t="s">
        <v>141</v>
      </c>
      <c r="F649" s="28" t="s">
        <v>142</v>
      </c>
      <c r="G649" s="28" t="s">
        <v>226</v>
      </c>
      <c r="H649" s="28" t="s">
        <v>148</v>
      </c>
      <c r="I649" s="28" t="s">
        <v>164</v>
      </c>
      <c r="J649" s="14">
        <f>J681</f>
        <v>5017980</v>
      </c>
      <c r="K649" s="22">
        <f t="shared" ref="K649:L649" si="413">K681</f>
        <v>5067810</v>
      </c>
      <c r="L649" s="20">
        <f t="shared" si="413"/>
        <v>5067810</v>
      </c>
      <c r="M649" s="20">
        <f>M681</f>
        <v>5067810</v>
      </c>
      <c r="N649" s="84"/>
    </row>
    <row r="650" spans="1:14" ht="30.75" thickBot="1" x14ac:dyDescent="0.3">
      <c r="A650" s="108"/>
      <c r="B650" s="87"/>
      <c r="C650" s="96"/>
      <c r="D650" s="12" t="s">
        <v>5</v>
      </c>
      <c r="E650" s="28"/>
      <c r="F650" s="28"/>
      <c r="G650" s="28"/>
      <c r="H650" s="28"/>
      <c r="I650" s="28"/>
      <c r="J650" s="14">
        <f>J655+J662+J682</f>
        <v>0</v>
      </c>
      <c r="K650" s="22">
        <f t="shared" ref="K650:L650" si="414">K655+K662+K682</f>
        <v>0</v>
      </c>
      <c r="L650" s="20">
        <f t="shared" si="414"/>
        <v>0</v>
      </c>
      <c r="M650" s="20">
        <f>M655+M662+M682</f>
        <v>0</v>
      </c>
      <c r="N650" s="84"/>
    </row>
    <row r="651" spans="1:14" ht="16.5" thickBot="1" x14ac:dyDescent="0.3">
      <c r="A651" s="109"/>
      <c r="B651" s="88"/>
      <c r="C651" s="97"/>
      <c r="D651" s="12" t="s">
        <v>6</v>
      </c>
      <c r="E651" s="28"/>
      <c r="F651" s="28"/>
      <c r="G651" s="28"/>
      <c r="H651" s="28"/>
      <c r="I651" s="28"/>
      <c r="J651" s="14">
        <f>J643+J644+J645+J650+J646+J647+J648+J649</f>
        <v>19423580</v>
      </c>
      <c r="K651" s="22">
        <f t="shared" ref="K651:L651" si="415">K643+K644+K645+K650+K646+K647+K648+K649</f>
        <v>19146210</v>
      </c>
      <c r="L651" s="20">
        <f t="shared" si="415"/>
        <v>19584110</v>
      </c>
      <c r="M651" s="20">
        <f>M643+M644+M645+M650+M646+M647+M648+M649</f>
        <v>19944610</v>
      </c>
      <c r="N651" s="85"/>
    </row>
    <row r="652" spans="1:14" ht="45.75" thickBot="1" x14ac:dyDescent="0.3">
      <c r="A652" s="92" t="s">
        <v>261</v>
      </c>
      <c r="B652" s="86" t="s">
        <v>9</v>
      </c>
      <c r="C652" s="95" t="s">
        <v>2</v>
      </c>
      <c r="D652" s="12" t="s">
        <v>17</v>
      </c>
      <c r="E652" s="28"/>
      <c r="F652" s="28"/>
      <c r="G652" s="28"/>
      <c r="H652" s="28"/>
      <c r="I652" s="28"/>
      <c r="J652" s="14">
        <v>0</v>
      </c>
      <c r="K652" s="22">
        <v>0</v>
      </c>
      <c r="L652" s="20">
        <v>0</v>
      </c>
      <c r="M652" s="20">
        <v>0</v>
      </c>
      <c r="N652" s="83"/>
    </row>
    <row r="653" spans="1:14" ht="45.75" thickBot="1" x14ac:dyDescent="0.3">
      <c r="A653" s="93"/>
      <c r="B653" s="87"/>
      <c r="C653" s="96"/>
      <c r="D653" s="12" t="s">
        <v>3</v>
      </c>
      <c r="E653" s="28"/>
      <c r="F653" s="28"/>
      <c r="G653" s="28"/>
      <c r="H653" s="28"/>
      <c r="I653" s="28"/>
      <c r="J653" s="14">
        <v>0</v>
      </c>
      <c r="K653" s="22">
        <v>0</v>
      </c>
      <c r="L653" s="20">
        <v>0</v>
      </c>
      <c r="M653" s="20">
        <v>0</v>
      </c>
      <c r="N653" s="84"/>
    </row>
    <row r="654" spans="1:14" ht="45.75" thickBot="1" x14ac:dyDescent="0.3">
      <c r="A654" s="93"/>
      <c r="B654" s="87"/>
      <c r="C654" s="96"/>
      <c r="D654" s="12" t="s">
        <v>4</v>
      </c>
      <c r="E654" s="28" t="s">
        <v>141</v>
      </c>
      <c r="F654" s="28" t="s">
        <v>142</v>
      </c>
      <c r="G654" s="28" t="s">
        <v>226</v>
      </c>
      <c r="H654" s="28" t="s">
        <v>148</v>
      </c>
      <c r="I654" s="28" t="s">
        <v>160</v>
      </c>
      <c r="J654" s="14">
        <v>162000</v>
      </c>
      <c r="K654" s="22">
        <v>121600</v>
      </c>
      <c r="L654" s="20">
        <v>133200</v>
      </c>
      <c r="M654" s="20">
        <v>147600</v>
      </c>
      <c r="N654" s="84"/>
    </row>
    <row r="655" spans="1:14" ht="30.75" thickBot="1" x14ac:dyDescent="0.3">
      <c r="A655" s="93"/>
      <c r="B655" s="87"/>
      <c r="C655" s="96"/>
      <c r="D655" s="12" t="s">
        <v>5</v>
      </c>
      <c r="E655" s="28"/>
      <c r="F655" s="28"/>
      <c r="G655" s="28"/>
      <c r="H655" s="28"/>
      <c r="I655" s="28"/>
      <c r="J655" s="14">
        <v>0</v>
      </c>
      <c r="K655" s="22">
        <v>0</v>
      </c>
      <c r="L655" s="20">
        <v>0</v>
      </c>
      <c r="M655" s="20">
        <v>0</v>
      </c>
      <c r="N655" s="84"/>
    </row>
    <row r="656" spans="1:14" ht="16.5" thickBot="1" x14ac:dyDescent="0.3">
      <c r="A656" s="94"/>
      <c r="B656" s="88"/>
      <c r="C656" s="97"/>
      <c r="D656" s="12" t="s">
        <v>6</v>
      </c>
      <c r="E656" s="28"/>
      <c r="F656" s="28"/>
      <c r="G656" s="28"/>
      <c r="H656" s="28"/>
      <c r="I656" s="28"/>
      <c r="J656" s="14">
        <f>J652+J653+J654+J655</f>
        <v>162000</v>
      </c>
      <c r="K656" s="22">
        <f t="shared" ref="K656:L656" si="416">K652+K653+K654+K655</f>
        <v>121600</v>
      </c>
      <c r="L656" s="20">
        <f t="shared" si="416"/>
        <v>133200</v>
      </c>
      <c r="M656" s="20">
        <f>M652+M653+M654+M655</f>
        <v>147600</v>
      </c>
      <c r="N656" s="85"/>
    </row>
    <row r="657" spans="1:14" ht="46.15" customHeight="1" thickBot="1" x14ac:dyDescent="0.3">
      <c r="A657" s="92" t="s">
        <v>276</v>
      </c>
      <c r="B657" s="86" t="s">
        <v>101</v>
      </c>
      <c r="C657" s="95" t="s">
        <v>2</v>
      </c>
      <c r="D657" s="12" t="s">
        <v>17</v>
      </c>
      <c r="E657" s="28"/>
      <c r="F657" s="28"/>
      <c r="G657" s="28"/>
      <c r="H657" s="28"/>
      <c r="I657" s="28"/>
      <c r="J657" s="14">
        <v>0</v>
      </c>
      <c r="K657" s="22">
        <v>0</v>
      </c>
      <c r="L657" s="20">
        <v>0</v>
      </c>
      <c r="M657" s="20">
        <v>0</v>
      </c>
      <c r="N657" s="83"/>
    </row>
    <row r="658" spans="1:14" ht="27.6" customHeight="1" thickBot="1" x14ac:dyDescent="0.3">
      <c r="A658" s="93"/>
      <c r="B658" s="87"/>
      <c r="C658" s="96"/>
      <c r="D658" s="12" t="s">
        <v>3</v>
      </c>
      <c r="E658" s="28"/>
      <c r="F658" s="28"/>
      <c r="G658" s="28"/>
      <c r="H658" s="28"/>
      <c r="I658" s="28"/>
      <c r="J658" s="14">
        <v>0</v>
      </c>
      <c r="K658" s="22">
        <v>0</v>
      </c>
      <c r="L658" s="20">
        <v>0</v>
      </c>
      <c r="M658" s="20">
        <v>0</v>
      </c>
      <c r="N658" s="84"/>
    </row>
    <row r="659" spans="1:14" ht="43.15" customHeight="1" thickBot="1" x14ac:dyDescent="0.3">
      <c r="A659" s="93"/>
      <c r="B659" s="87"/>
      <c r="C659" s="96"/>
      <c r="D659" s="89" t="s">
        <v>4</v>
      </c>
      <c r="E659" s="28" t="s">
        <v>141</v>
      </c>
      <c r="F659" s="28" t="s">
        <v>142</v>
      </c>
      <c r="G659" s="28" t="s">
        <v>226</v>
      </c>
      <c r="H659" s="28" t="s">
        <v>148</v>
      </c>
      <c r="I659" s="28" t="s">
        <v>161</v>
      </c>
      <c r="J659" s="14">
        <f>J666</f>
        <v>867704</v>
      </c>
      <c r="K659" s="22">
        <f t="shared" ref="K659:L659" si="417">K666</f>
        <v>955536</v>
      </c>
      <c r="L659" s="20">
        <f t="shared" si="417"/>
        <v>955536</v>
      </c>
      <c r="M659" s="20">
        <f>M666</f>
        <v>955536</v>
      </c>
      <c r="N659" s="84"/>
    </row>
    <row r="660" spans="1:14" ht="42" customHeight="1" thickBot="1" x14ac:dyDescent="0.3">
      <c r="A660" s="93"/>
      <c r="B660" s="87"/>
      <c r="C660" s="96"/>
      <c r="D660" s="105"/>
      <c r="E660" s="28" t="s">
        <v>141</v>
      </c>
      <c r="F660" s="28" t="s">
        <v>142</v>
      </c>
      <c r="G660" s="28" t="s">
        <v>226</v>
      </c>
      <c r="H660" s="28" t="s">
        <v>148</v>
      </c>
      <c r="I660" s="28" t="s">
        <v>162</v>
      </c>
      <c r="J660" s="14">
        <f>J671</f>
        <v>28000</v>
      </c>
      <c r="K660" s="22">
        <f t="shared" ref="K660:L660" si="418">K671</f>
        <v>43000</v>
      </c>
      <c r="L660" s="20">
        <f t="shared" si="418"/>
        <v>43000</v>
      </c>
      <c r="M660" s="20">
        <f>M671</f>
        <v>43000</v>
      </c>
      <c r="N660" s="84"/>
    </row>
    <row r="661" spans="1:14" ht="37.15" customHeight="1" thickBot="1" x14ac:dyDescent="0.3">
      <c r="A661" s="93"/>
      <c r="B661" s="87"/>
      <c r="C661" s="96"/>
      <c r="D661" s="91"/>
      <c r="E661" s="28" t="s">
        <v>141</v>
      </c>
      <c r="F661" s="28" t="s">
        <v>142</v>
      </c>
      <c r="G661" s="28" t="s">
        <v>226</v>
      </c>
      <c r="H661" s="28" t="s">
        <v>148</v>
      </c>
      <c r="I661" s="28" t="s">
        <v>163</v>
      </c>
      <c r="J661" s="14">
        <f>J676</f>
        <v>13347896</v>
      </c>
      <c r="K661" s="22">
        <f t="shared" ref="K661:L661" si="419">K676</f>
        <v>12958264</v>
      </c>
      <c r="L661" s="20">
        <f t="shared" si="419"/>
        <v>13384564</v>
      </c>
      <c r="M661" s="20">
        <f>M676</f>
        <v>13730664</v>
      </c>
      <c r="N661" s="84"/>
    </row>
    <row r="662" spans="1:14" ht="51" customHeight="1" thickBot="1" x14ac:dyDescent="0.3">
      <c r="A662" s="93"/>
      <c r="B662" s="87"/>
      <c r="C662" s="96"/>
      <c r="D662" s="12" t="s">
        <v>5</v>
      </c>
      <c r="E662" s="28"/>
      <c r="F662" s="28"/>
      <c r="G662" s="28"/>
      <c r="H662" s="28"/>
      <c r="I662" s="28"/>
      <c r="J662" s="14">
        <v>0</v>
      </c>
      <c r="K662" s="22">
        <v>0</v>
      </c>
      <c r="L662" s="20">
        <v>0</v>
      </c>
      <c r="M662" s="20">
        <v>0</v>
      </c>
      <c r="N662" s="84"/>
    </row>
    <row r="663" spans="1:14" ht="57" customHeight="1" thickBot="1" x14ac:dyDescent="0.3">
      <c r="A663" s="94"/>
      <c r="B663" s="88"/>
      <c r="C663" s="97"/>
      <c r="D663" s="12" t="s">
        <v>6</v>
      </c>
      <c r="E663" s="28"/>
      <c r="F663" s="28"/>
      <c r="G663" s="28"/>
      <c r="H663" s="28"/>
      <c r="I663" s="28"/>
      <c r="J663" s="14">
        <f>J657+J658+J659+J662+J660+J661</f>
        <v>14243600</v>
      </c>
      <c r="K663" s="22">
        <f t="shared" ref="K663:L663" si="420">K657+K658+K659+K662+K660+K661</f>
        <v>13956800</v>
      </c>
      <c r="L663" s="20">
        <f t="shared" si="420"/>
        <v>14383100</v>
      </c>
      <c r="M663" s="20">
        <f>M657+M658+M659+M662+M660+M661</f>
        <v>14729200</v>
      </c>
      <c r="N663" s="85"/>
    </row>
    <row r="664" spans="1:14" ht="64.5" customHeight="1" thickBot="1" x14ac:dyDescent="0.3">
      <c r="A664" s="92" t="s">
        <v>277</v>
      </c>
      <c r="B664" s="86" t="s">
        <v>121</v>
      </c>
      <c r="C664" s="95" t="s">
        <v>2</v>
      </c>
      <c r="D664" s="12" t="s">
        <v>17</v>
      </c>
      <c r="E664" s="28"/>
      <c r="F664" s="28"/>
      <c r="G664" s="28"/>
      <c r="H664" s="28"/>
      <c r="I664" s="28"/>
      <c r="J664" s="14">
        <v>0</v>
      </c>
      <c r="K664" s="22">
        <v>0</v>
      </c>
      <c r="L664" s="20">
        <v>0</v>
      </c>
      <c r="M664" s="20">
        <v>0</v>
      </c>
      <c r="N664" s="83"/>
    </row>
    <row r="665" spans="1:14" ht="45.75" thickBot="1" x14ac:dyDescent="0.3">
      <c r="A665" s="93"/>
      <c r="B665" s="87"/>
      <c r="C665" s="96"/>
      <c r="D665" s="12" t="s">
        <v>3</v>
      </c>
      <c r="E665" s="28"/>
      <c r="F665" s="28"/>
      <c r="G665" s="28"/>
      <c r="H665" s="28"/>
      <c r="I665" s="28"/>
      <c r="J665" s="14">
        <v>0</v>
      </c>
      <c r="K665" s="22">
        <v>0</v>
      </c>
      <c r="L665" s="20">
        <v>0</v>
      </c>
      <c r="M665" s="20">
        <v>0</v>
      </c>
      <c r="N665" s="84"/>
    </row>
    <row r="666" spans="1:14" ht="79.5" customHeight="1" thickBot="1" x14ac:dyDescent="0.3">
      <c r="A666" s="93"/>
      <c r="B666" s="87"/>
      <c r="C666" s="96"/>
      <c r="D666" s="12" t="s">
        <v>4</v>
      </c>
      <c r="E666" s="28" t="s">
        <v>141</v>
      </c>
      <c r="F666" s="28" t="s">
        <v>142</v>
      </c>
      <c r="G666" s="28" t="s">
        <v>226</v>
      </c>
      <c r="H666" s="28" t="s">
        <v>148</v>
      </c>
      <c r="I666" s="28" t="s">
        <v>161</v>
      </c>
      <c r="J666" s="14">
        <v>867704</v>
      </c>
      <c r="K666" s="22">
        <v>955536</v>
      </c>
      <c r="L666" s="20">
        <v>955536</v>
      </c>
      <c r="M666" s="20">
        <v>955536</v>
      </c>
      <c r="N666" s="84"/>
    </row>
    <row r="667" spans="1:14" ht="60.75" customHeight="1" thickBot="1" x14ac:dyDescent="0.3">
      <c r="A667" s="93"/>
      <c r="B667" s="87"/>
      <c r="C667" s="96"/>
      <c r="D667" s="12" t="s">
        <v>5</v>
      </c>
      <c r="E667" s="28"/>
      <c r="F667" s="28"/>
      <c r="G667" s="28"/>
      <c r="H667" s="28"/>
      <c r="I667" s="28"/>
      <c r="J667" s="14">
        <v>0</v>
      </c>
      <c r="K667" s="22">
        <v>0</v>
      </c>
      <c r="L667" s="20">
        <v>0</v>
      </c>
      <c r="M667" s="20">
        <v>0</v>
      </c>
      <c r="N667" s="84"/>
    </row>
    <row r="668" spans="1:14" ht="29.25" customHeight="1" thickBot="1" x14ac:dyDescent="0.3">
      <c r="A668" s="94"/>
      <c r="B668" s="88"/>
      <c r="C668" s="97"/>
      <c r="D668" s="12" t="s">
        <v>6</v>
      </c>
      <c r="E668" s="28"/>
      <c r="F668" s="28"/>
      <c r="G668" s="28"/>
      <c r="H668" s="28"/>
      <c r="I668" s="28"/>
      <c r="J668" s="14">
        <f t="shared" ref="J668:L668" si="421">J664+J665+J666+J667</f>
        <v>867704</v>
      </c>
      <c r="K668" s="22">
        <f t="shared" si="421"/>
        <v>955536</v>
      </c>
      <c r="L668" s="20">
        <f t="shared" si="421"/>
        <v>955536</v>
      </c>
      <c r="M668" s="20">
        <f t="shared" ref="M668" si="422">M664+M665+M666+M667</f>
        <v>955536</v>
      </c>
      <c r="N668" s="85"/>
    </row>
    <row r="669" spans="1:14" ht="64.5" customHeight="1" thickBot="1" x14ac:dyDescent="0.3">
      <c r="A669" s="92" t="s">
        <v>278</v>
      </c>
      <c r="B669" s="86" t="s">
        <v>122</v>
      </c>
      <c r="C669" s="95" t="s">
        <v>2</v>
      </c>
      <c r="D669" s="12" t="s">
        <v>17</v>
      </c>
      <c r="E669" s="28"/>
      <c r="F669" s="28"/>
      <c r="G669" s="28"/>
      <c r="H669" s="28"/>
      <c r="I669" s="28"/>
      <c r="J669" s="14">
        <v>0</v>
      </c>
      <c r="K669" s="22">
        <v>0</v>
      </c>
      <c r="L669" s="20">
        <v>0</v>
      </c>
      <c r="M669" s="20">
        <v>0</v>
      </c>
      <c r="N669" s="83"/>
    </row>
    <row r="670" spans="1:14" ht="68.25" customHeight="1" thickBot="1" x14ac:dyDescent="0.3">
      <c r="A670" s="93"/>
      <c r="B670" s="87"/>
      <c r="C670" s="96"/>
      <c r="D670" s="12" t="s">
        <v>3</v>
      </c>
      <c r="E670" s="28"/>
      <c r="F670" s="28"/>
      <c r="G670" s="28"/>
      <c r="H670" s="28"/>
      <c r="I670" s="28"/>
      <c r="J670" s="14">
        <v>0</v>
      </c>
      <c r="K670" s="22">
        <v>0</v>
      </c>
      <c r="L670" s="20">
        <v>0</v>
      </c>
      <c r="M670" s="20">
        <v>0</v>
      </c>
      <c r="N670" s="84"/>
    </row>
    <row r="671" spans="1:14" ht="45.75" thickBot="1" x14ac:dyDescent="0.3">
      <c r="A671" s="93"/>
      <c r="B671" s="87"/>
      <c r="C671" s="96"/>
      <c r="D671" s="12" t="s">
        <v>4</v>
      </c>
      <c r="E671" s="28" t="s">
        <v>141</v>
      </c>
      <c r="F671" s="28" t="s">
        <v>142</v>
      </c>
      <c r="G671" s="28" t="s">
        <v>226</v>
      </c>
      <c r="H671" s="28" t="s">
        <v>148</v>
      </c>
      <c r="I671" s="28" t="s">
        <v>162</v>
      </c>
      <c r="J671" s="14">
        <v>28000</v>
      </c>
      <c r="K671" s="22">
        <v>43000</v>
      </c>
      <c r="L671" s="20">
        <v>43000</v>
      </c>
      <c r="M671" s="20">
        <v>43000</v>
      </c>
      <c r="N671" s="84"/>
    </row>
    <row r="672" spans="1:14" ht="60" customHeight="1" thickBot="1" x14ac:dyDescent="0.3">
      <c r="A672" s="93"/>
      <c r="B672" s="87"/>
      <c r="C672" s="96"/>
      <c r="D672" s="12" t="s">
        <v>5</v>
      </c>
      <c r="E672" s="28"/>
      <c r="F672" s="28"/>
      <c r="G672" s="28"/>
      <c r="H672" s="28"/>
      <c r="I672" s="28"/>
      <c r="J672" s="14">
        <v>0</v>
      </c>
      <c r="K672" s="22">
        <v>0</v>
      </c>
      <c r="L672" s="20">
        <v>0</v>
      </c>
      <c r="M672" s="20">
        <v>0</v>
      </c>
      <c r="N672" s="84"/>
    </row>
    <row r="673" spans="1:14" ht="46.5" customHeight="1" thickBot="1" x14ac:dyDescent="0.3">
      <c r="A673" s="94"/>
      <c r="B673" s="88"/>
      <c r="C673" s="97"/>
      <c r="D673" s="12" t="s">
        <v>6</v>
      </c>
      <c r="E673" s="28"/>
      <c r="F673" s="28"/>
      <c r="G673" s="28"/>
      <c r="H673" s="28"/>
      <c r="I673" s="28"/>
      <c r="J673" s="14">
        <f t="shared" ref="J673:L673" si="423">J669+J670+J671+J672</f>
        <v>28000</v>
      </c>
      <c r="K673" s="22">
        <f t="shared" si="423"/>
        <v>43000</v>
      </c>
      <c r="L673" s="20">
        <f t="shared" si="423"/>
        <v>43000</v>
      </c>
      <c r="M673" s="20">
        <f t="shared" ref="M673" si="424">M669+M670+M671+M672</f>
        <v>43000</v>
      </c>
      <c r="N673" s="85"/>
    </row>
    <row r="674" spans="1:14" ht="66" customHeight="1" thickBot="1" x14ac:dyDescent="0.3">
      <c r="A674" s="92" t="s">
        <v>279</v>
      </c>
      <c r="B674" s="86" t="s">
        <v>123</v>
      </c>
      <c r="C674" s="95" t="s">
        <v>2</v>
      </c>
      <c r="D674" s="12" t="s">
        <v>17</v>
      </c>
      <c r="E674" s="28"/>
      <c r="F674" s="28"/>
      <c r="G674" s="28"/>
      <c r="H674" s="28"/>
      <c r="I674" s="28"/>
      <c r="J674" s="14">
        <v>0</v>
      </c>
      <c r="K674" s="22">
        <v>0</v>
      </c>
      <c r="L674" s="20">
        <v>0</v>
      </c>
      <c r="M674" s="20">
        <v>0</v>
      </c>
      <c r="N674" s="83"/>
    </row>
    <row r="675" spans="1:14" ht="69.75" customHeight="1" thickBot="1" x14ac:dyDescent="0.3">
      <c r="A675" s="93"/>
      <c r="B675" s="87"/>
      <c r="C675" s="96"/>
      <c r="D675" s="12" t="s">
        <v>3</v>
      </c>
      <c r="E675" s="28"/>
      <c r="F675" s="28"/>
      <c r="G675" s="28"/>
      <c r="H675" s="28"/>
      <c r="I675" s="28"/>
      <c r="J675" s="14">
        <v>0</v>
      </c>
      <c r="K675" s="22">
        <v>0</v>
      </c>
      <c r="L675" s="20">
        <v>0</v>
      </c>
      <c r="M675" s="20">
        <v>0</v>
      </c>
      <c r="N675" s="84"/>
    </row>
    <row r="676" spans="1:14" ht="62.25" customHeight="1" thickBot="1" x14ac:dyDescent="0.3">
      <c r="A676" s="93"/>
      <c r="B676" s="87"/>
      <c r="C676" s="96"/>
      <c r="D676" s="12" t="s">
        <v>4</v>
      </c>
      <c r="E676" s="28" t="s">
        <v>141</v>
      </c>
      <c r="F676" s="28" t="s">
        <v>142</v>
      </c>
      <c r="G676" s="28" t="s">
        <v>226</v>
      </c>
      <c r="H676" s="28" t="s">
        <v>148</v>
      </c>
      <c r="I676" s="28" t="s">
        <v>163</v>
      </c>
      <c r="J676" s="14">
        <v>13347896</v>
      </c>
      <c r="K676" s="22">
        <v>12958264</v>
      </c>
      <c r="L676" s="20">
        <v>13384564</v>
      </c>
      <c r="M676" s="20">
        <v>13730664</v>
      </c>
      <c r="N676" s="84"/>
    </row>
    <row r="677" spans="1:14" ht="60.75" customHeight="1" thickBot="1" x14ac:dyDescent="0.3">
      <c r="A677" s="93"/>
      <c r="B677" s="87"/>
      <c r="C677" s="96"/>
      <c r="D677" s="12" t="s">
        <v>5</v>
      </c>
      <c r="E677" s="28"/>
      <c r="F677" s="28"/>
      <c r="G677" s="28"/>
      <c r="H677" s="28"/>
      <c r="I677" s="28"/>
      <c r="J677" s="14">
        <v>0</v>
      </c>
      <c r="K677" s="22">
        <v>0</v>
      </c>
      <c r="L677" s="20">
        <v>0</v>
      </c>
      <c r="M677" s="20">
        <v>0</v>
      </c>
      <c r="N677" s="84"/>
    </row>
    <row r="678" spans="1:14" ht="48.75" customHeight="1" thickBot="1" x14ac:dyDescent="0.3">
      <c r="A678" s="94"/>
      <c r="B678" s="88"/>
      <c r="C678" s="97"/>
      <c r="D678" s="12" t="s">
        <v>6</v>
      </c>
      <c r="E678" s="28"/>
      <c r="F678" s="28"/>
      <c r="G678" s="28"/>
      <c r="H678" s="28"/>
      <c r="I678" s="28"/>
      <c r="J678" s="14">
        <f t="shared" ref="J678:L678" si="425">J674+J675+J676+J677</f>
        <v>13347896</v>
      </c>
      <c r="K678" s="22">
        <f t="shared" si="425"/>
        <v>12958264</v>
      </c>
      <c r="L678" s="20">
        <f t="shared" si="425"/>
        <v>13384564</v>
      </c>
      <c r="M678" s="20">
        <f t="shared" ref="M678" si="426">M674+M675+M676+M677</f>
        <v>13730664</v>
      </c>
      <c r="N678" s="85"/>
    </row>
    <row r="679" spans="1:14" ht="45.75" thickBot="1" x14ac:dyDescent="0.3">
      <c r="A679" s="92" t="s">
        <v>280</v>
      </c>
      <c r="B679" s="86" t="s">
        <v>28</v>
      </c>
      <c r="C679" s="95" t="s">
        <v>2</v>
      </c>
      <c r="D679" s="12" t="s">
        <v>17</v>
      </c>
      <c r="E679" s="28"/>
      <c r="F679" s="28"/>
      <c r="G679" s="28"/>
      <c r="H679" s="28"/>
      <c r="I679" s="28"/>
      <c r="J679" s="14">
        <v>0</v>
      </c>
      <c r="K679" s="22">
        <v>0</v>
      </c>
      <c r="L679" s="20">
        <v>0</v>
      </c>
      <c r="M679" s="20">
        <v>0</v>
      </c>
      <c r="N679" s="83"/>
    </row>
    <row r="680" spans="1:14" ht="45.75" thickBot="1" x14ac:dyDescent="0.3">
      <c r="A680" s="93"/>
      <c r="B680" s="87"/>
      <c r="C680" s="96"/>
      <c r="D680" s="12" t="s">
        <v>3</v>
      </c>
      <c r="E680" s="28"/>
      <c r="F680" s="28"/>
      <c r="G680" s="28"/>
      <c r="H680" s="28"/>
      <c r="I680" s="28"/>
      <c r="J680" s="14">
        <v>0</v>
      </c>
      <c r="K680" s="22">
        <v>0</v>
      </c>
      <c r="L680" s="20">
        <v>0</v>
      </c>
      <c r="M680" s="20">
        <v>0</v>
      </c>
      <c r="N680" s="84"/>
    </row>
    <row r="681" spans="1:14" ht="45.75" thickBot="1" x14ac:dyDescent="0.3">
      <c r="A681" s="93"/>
      <c r="B681" s="87"/>
      <c r="C681" s="96"/>
      <c r="D681" s="12" t="s">
        <v>4</v>
      </c>
      <c r="E681" s="28" t="s">
        <v>141</v>
      </c>
      <c r="F681" s="28" t="s">
        <v>142</v>
      </c>
      <c r="G681" s="28" t="s">
        <v>226</v>
      </c>
      <c r="H681" s="28" t="s">
        <v>148</v>
      </c>
      <c r="I681" s="28" t="s">
        <v>164</v>
      </c>
      <c r="J681" s="14">
        <v>5017980</v>
      </c>
      <c r="K681" s="22">
        <v>5067810</v>
      </c>
      <c r="L681" s="20">
        <v>5067810</v>
      </c>
      <c r="M681" s="20">
        <v>5067810</v>
      </c>
      <c r="N681" s="84"/>
    </row>
    <row r="682" spans="1:14" ht="30.75" thickBot="1" x14ac:dyDescent="0.3">
      <c r="A682" s="93"/>
      <c r="B682" s="87"/>
      <c r="C682" s="96"/>
      <c r="D682" s="12" t="s">
        <v>5</v>
      </c>
      <c r="E682" s="28"/>
      <c r="F682" s="28"/>
      <c r="G682" s="28"/>
      <c r="H682" s="28"/>
      <c r="I682" s="28"/>
      <c r="J682" s="14">
        <v>0</v>
      </c>
      <c r="K682" s="22">
        <v>0</v>
      </c>
      <c r="L682" s="20">
        <v>0</v>
      </c>
      <c r="M682" s="20">
        <v>0</v>
      </c>
      <c r="N682" s="84"/>
    </row>
    <row r="683" spans="1:14" ht="16.5" thickBot="1" x14ac:dyDescent="0.3">
      <c r="A683" s="94"/>
      <c r="B683" s="88"/>
      <c r="C683" s="97"/>
      <c r="D683" s="12" t="s">
        <v>6</v>
      </c>
      <c r="E683" s="28"/>
      <c r="F683" s="28"/>
      <c r="G683" s="28"/>
      <c r="H683" s="28"/>
      <c r="I683" s="28"/>
      <c r="J683" s="14">
        <f t="shared" ref="J683" si="427">J679+J680+J681+J682</f>
        <v>5017980</v>
      </c>
      <c r="K683" s="22">
        <f t="shared" ref="K683:M683" si="428">K679+K680+K681+K682</f>
        <v>5067810</v>
      </c>
      <c r="L683" s="20">
        <f t="shared" si="428"/>
        <v>5067810</v>
      </c>
      <c r="M683" s="20">
        <f t="shared" si="428"/>
        <v>5067810</v>
      </c>
      <c r="N683" s="85"/>
    </row>
    <row r="684" spans="1:14" ht="45.75" thickBot="1" x14ac:dyDescent="0.3">
      <c r="A684" s="107">
        <v>26</v>
      </c>
      <c r="B684" s="86" t="s">
        <v>58</v>
      </c>
      <c r="C684" s="95" t="s">
        <v>2</v>
      </c>
      <c r="D684" s="12" t="s">
        <v>17</v>
      </c>
      <c r="E684" s="28"/>
      <c r="F684" s="28"/>
      <c r="G684" s="28"/>
      <c r="H684" s="28"/>
      <c r="I684" s="28"/>
      <c r="J684" s="14">
        <f t="shared" ref="J684:J687" si="429">J689</f>
        <v>0</v>
      </c>
      <c r="K684" s="22">
        <f t="shared" ref="K684:M687" si="430">K689</f>
        <v>0</v>
      </c>
      <c r="L684" s="20">
        <f t="shared" si="430"/>
        <v>0</v>
      </c>
      <c r="M684" s="20">
        <f t="shared" si="430"/>
        <v>0</v>
      </c>
      <c r="N684" s="83">
        <v>60</v>
      </c>
    </row>
    <row r="685" spans="1:14" ht="45.75" thickBot="1" x14ac:dyDescent="0.3">
      <c r="A685" s="108"/>
      <c r="B685" s="87"/>
      <c r="C685" s="96"/>
      <c r="D685" s="12" t="s">
        <v>3</v>
      </c>
      <c r="E685" s="28" t="s">
        <v>141</v>
      </c>
      <c r="F685" s="28" t="s">
        <v>142</v>
      </c>
      <c r="G685" s="28" t="s">
        <v>226</v>
      </c>
      <c r="H685" s="28" t="s">
        <v>221</v>
      </c>
      <c r="I685" s="28" t="s">
        <v>165</v>
      </c>
      <c r="J685" s="14">
        <f t="shared" si="429"/>
        <v>180041.30000000002</v>
      </c>
      <c r="K685" s="22">
        <f>K690</f>
        <v>150957.76000000001</v>
      </c>
      <c r="L685" s="20">
        <f t="shared" ref="L685:M685" si="431">L690</f>
        <v>156996.07999999999</v>
      </c>
      <c r="M685" s="20">
        <f t="shared" si="431"/>
        <v>156996.07999999999</v>
      </c>
      <c r="N685" s="84"/>
    </row>
    <row r="686" spans="1:14" ht="45.75" thickBot="1" x14ac:dyDescent="0.3">
      <c r="A686" s="108"/>
      <c r="B686" s="87"/>
      <c r="C686" s="96"/>
      <c r="D686" s="12" t="s">
        <v>4</v>
      </c>
      <c r="E686" s="28"/>
      <c r="F686" s="28"/>
      <c r="G686" s="28"/>
      <c r="H686" s="28"/>
      <c r="I686" s="28"/>
      <c r="J686" s="14">
        <f t="shared" si="429"/>
        <v>0</v>
      </c>
      <c r="K686" s="22">
        <f t="shared" ref="K686:L686" si="432">K691</f>
        <v>0</v>
      </c>
      <c r="L686" s="20">
        <f t="shared" si="432"/>
        <v>0</v>
      </c>
      <c r="M686" s="20">
        <f t="shared" si="430"/>
        <v>0</v>
      </c>
      <c r="N686" s="84"/>
    </row>
    <row r="687" spans="1:14" ht="30.75" thickBot="1" x14ac:dyDescent="0.3">
      <c r="A687" s="108"/>
      <c r="B687" s="87"/>
      <c r="C687" s="96"/>
      <c r="D687" s="12" t="s">
        <v>5</v>
      </c>
      <c r="E687" s="28"/>
      <c r="F687" s="28"/>
      <c r="G687" s="28"/>
      <c r="H687" s="28"/>
      <c r="I687" s="28"/>
      <c r="J687" s="14">
        <f t="shared" si="429"/>
        <v>0</v>
      </c>
      <c r="K687" s="22">
        <f t="shared" ref="K687:L687" si="433">K692</f>
        <v>0</v>
      </c>
      <c r="L687" s="20">
        <f t="shared" si="433"/>
        <v>0</v>
      </c>
      <c r="M687" s="20">
        <f t="shared" si="430"/>
        <v>0</v>
      </c>
      <c r="N687" s="84"/>
    </row>
    <row r="688" spans="1:14" ht="16.5" thickBot="1" x14ac:dyDescent="0.3">
      <c r="A688" s="109"/>
      <c r="B688" s="88"/>
      <c r="C688" s="97"/>
      <c r="D688" s="12" t="s">
        <v>6</v>
      </c>
      <c r="E688" s="28"/>
      <c r="F688" s="28"/>
      <c r="G688" s="28"/>
      <c r="H688" s="28"/>
      <c r="I688" s="28"/>
      <c r="J688" s="14">
        <f t="shared" ref="J688" si="434">J684+J685+J686+J687</f>
        <v>180041.30000000002</v>
      </c>
      <c r="K688" s="22">
        <f t="shared" ref="K688:M688" si="435">K684+K685+K686+K687</f>
        <v>150957.76000000001</v>
      </c>
      <c r="L688" s="20">
        <f t="shared" si="435"/>
        <v>156996.07999999999</v>
      </c>
      <c r="M688" s="20">
        <f t="shared" si="435"/>
        <v>156996.07999999999</v>
      </c>
      <c r="N688" s="85"/>
    </row>
    <row r="689" spans="1:14" ht="45.75" thickBot="1" x14ac:dyDescent="0.3">
      <c r="A689" s="92" t="s">
        <v>281</v>
      </c>
      <c r="B689" s="86" t="s">
        <v>11</v>
      </c>
      <c r="C689" s="95" t="s">
        <v>2</v>
      </c>
      <c r="D689" s="12" t="s">
        <v>17</v>
      </c>
      <c r="E689" s="28"/>
      <c r="F689" s="28"/>
      <c r="G689" s="28"/>
      <c r="H689" s="28"/>
      <c r="I689" s="28"/>
      <c r="J689" s="14">
        <v>0</v>
      </c>
      <c r="K689" s="22">
        <v>0</v>
      </c>
      <c r="L689" s="20">
        <v>0</v>
      </c>
      <c r="M689" s="20">
        <v>0</v>
      </c>
      <c r="N689" s="83"/>
    </row>
    <row r="690" spans="1:14" ht="45.75" thickBot="1" x14ac:dyDescent="0.3">
      <c r="A690" s="93"/>
      <c r="B690" s="87"/>
      <c r="C690" s="96"/>
      <c r="D690" s="12" t="s">
        <v>3</v>
      </c>
      <c r="E690" s="28" t="s">
        <v>141</v>
      </c>
      <c r="F690" s="28" t="s">
        <v>142</v>
      </c>
      <c r="G690" s="28" t="s">
        <v>226</v>
      </c>
      <c r="H690" s="28" t="s">
        <v>221</v>
      </c>
      <c r="I690" s="28" t="s">
        <v>165</v>
      </c>
      <c r="J690" s="14">
        <f>144033.04+36008.26</f>
        <v>180041.30000000002</v>
      </c>
      <c r="K690" s="22">
        <v>150957.76000000001</v>
      </c>
      <c r="L690" s="20">
        <v>156996.07999999999</v>
      </c>
      <c r="M690" s="20">
        <v>156996.07999999999</v>
      </c>
      <c r="N690" s="84"/>
    </row>
    <row r="691" spans="1:14" ht="45.75" thickBot="1" x14ac:dyDescent="0.3">
      <c r="A691" s="93"/>
      <c r="B691" s="87"/>
      <c r="C691" s="96"/>
      <c r="D691" s="12" t="s">
        <v>4</v>
      </c>
      <c r="E691" s="28"/>
      <c r="F691" s="28"/>
      <c r="G691" s="28"/>
      <c r="H691" s="28"/>
      <c r="I691" s="28"/>
      <c r="J691" s="14">
        <v>0</v>
      </c>
      <c r="K691" s="22">
        <v>0</v>
      </c>
      <c r="L691" s="20">
        <v>0</v>
      </c>
      <c r="M691" s="20">
        <v>0</v>
      </c>
      <c r="N691" s="84"/>
    </row>
    <row r="692" spans="1:14" ht="30.75" thickBot="1" x14ac:dyDescent="0.3">
      <c r="A692" s="93"/>
      <c r="B692" s="87"/>
      <c r="C692" s="96"/>
      <c r="D692" s="12" t="s">
        <v>5</v>
      </c>
      <c r="E692" s="28"/>
      <c r="F692" s="28"/>
      <c r="G692" s="28"/>
      <c r="H692" s="28"/>
      <c r="I692" s="28"/>
      <c r="J692" s="14">
        <v>0</v>
      </c>
      <c r="K692" s="22">
        <v>0</v>
      </c>
      <c r="L692" s="20">
        <v>0</v>
      </c>
      <c r="M692" s="20">
        <v>0</v>
      </c>
      <c r="N692" s="84"/>
    </row>
    <row r="693" spans="1:14" ht="16.5" thickBot="1" x14ac:dyDescent="0.3">
      <c r="A693" s="94"/>
      <c r="B693" s="88"/>
      <c r="C693" s="97"/>
      <c r="D693" s="12" t="s">
        <v>6</v>
      </c>
      <c r="E693" s="28"/>
      <c r="F693" s="28"/>
      <c r="G693" s="28"/>
      <c r="H693" s="28"/>
      <c r="I693" s="28"/>
      <c r="J693" s="14">
        <f t="shared" ref="J693" si="436">J689+J690+J691+J692</f>
        <v>180041.30000000002</v>
      </c>
      <c r="K693" s="22">
        <f t="shared" ref="K693:M693" si="437">K689+K690+K691+K692</f>
        <v>150957.76000000001</v>
      </c>
      <c r="L693" s="20">
        <f t="shared" si="437"/>
        <v>156996.07999999999</v>
      </c>
      <c r="M693" s="20">
        <f t="shared" si="437"/>
        <v>156996.07999999999</v>
      </c>
      <c r="N693" s="85"/>
    </row>
    <row r="694" spans="1:14" ht="45.75" hidden="1" thickBot="1" x14ac:dyDescent="0.3">
      <c r="A694" s="92"/>
      <c r="B694" s="86" t="s">
        <v>227</v>
      </c>
      <c r="C694" s="95" t="s">
        <v>2</v>
      </c>
      <c r="D694" s="12" t="s">
        <v>17</v>
      </c>
      <c r="E694" s="28" t="s">
        <v>141</v>
      </c>
      <c r="F694" s="28" t="s">
        <v>142</v>
      </c>
      <c r="G694" s="28" t="s">
        <v>228</v>
      </c>
      <c r="H694" s="28" t="s">
        <v>229</v>
      </c>
      <c r="I694" s="28" t="s">
        <v>230</v>
      </c>
      <c r="J694" s="14">
        <f>J699</f>
        <v>0</v>
      </c>
      <c r="K694" s="22">
        <f t="shared" ref="K694:L694" si="438">K699</f>
        <v>0</v>
      </c>
      <c r="L694" s="20">
        <f t="shared" si="438"/>
        <v>0</v>
      </c>
      <c r="M694" s="35"/>
      <c r="N694" s="83"/>
    </row>
    <row r="695" spans="1:14" ht="45.75" hidden="1" thickBot="1" x14ac:dyDescent="0.3">
      <c r="A695" s="93"/>
      <c r="B695" s="87"/>
      <c r="C695" s="96"/>
      <c r="D695" s="12" t="s">
        <v>3</v>
      </c>
      <c r="E695" s="28" t="s">
        <v>141</v>
      </c>
      <c r="F695" s="28" t="s">
        <v>142</v>
      </c>
      <c r="G695" s="28" t="s">
        <v>228</v>
      </c>
      <c r="H695" s="28" t="s">
        <v>229</v>
      </c>
      <c r="I695" s="28" t="s">
        <v>230</v>
      </c>
      <c r="J695" s="14">
        <f>J700</f>
        <v>0</v>
      </c>
      <c r="K695" s="22">
        <f t="shared" ref="K695:L695" si="439">K700</f>
        <v>0</v>
      </c>
      <c r="L695" s="20">
        <f t="shared" si="439"/>
        <v>0</v>
      </c>
      <c r="M695" s="35"/>
      <c r="N695" s="84"/>
    </row>
    <row r="696" spans="1:14" ht="45.75" hidden="1" thickBot="1" x14ac:dyDescent="0.3">
      <c r="A696" s="93"/>
      <c r="B696" s="87"/>
      <c r="C696" s="96"/>
      <c r="D696" s="12" t="s">
        <v>4</v>
      </c>
      <c r="E696" s="28"/>
      <c r="F696" s="28"/>
      <c r="G696" s="28"/>
      <c r="H696" s="28"/>
      <c r="I696" s="28"/>
      <c r="J696" s="14">
        <v>0</v>
      </c>
      <c r="K696" s="22">
        <v>0</v>
      </c>
      <c r="L696" s="20">
        <v>0</v>
      </c>
      <c r="M696" s="35"/>
      <c r="N696" s="84"/>
    </row>
    <row r="697" spans="1:14" ht="30.75" hidden="1" thickBot="1" x14ac:dyDescent="0.3">
      <c r="A697" s="93"/>
      <c r="B697" s="87"/>
      <c r="C697" s="96"/>
      <c r="D697" s="12" t="s">
        <v>5</v>
      </c>
      <c r="E697" s="28"/>
      <c r="F697" s="28"/>
      <c r="G697" s="28"/>
      <c r="H697" s="28"/>
      <c r="I697" s="28"/>
      <c r="J697" s="14">
        <v>0</v>
      </c>
      <c r="K697" s="22">
        <v>0</v>
      </c>
      <c r="L697" s="20">
        <v>0</v>
      </c>
      <c r="M697" s="35"/>
      <c r="N697" s="84"/>
    </row>
    <row r="698" spans="1:14" ht="16.149999999999999" hidden="1" thickBot="1" x14ac:dyDescent="0.35">
      <c r="A698" s="94"/>
      <c r="B698" s="88"/>
      <c r="C698" s="97"/>
      <c r="D698" s="12" t="s">
        <v>6</v>
      </c>
      <c r="E698" s="28"/>
      <c r="F698" s="28"/>
      <c r="G698" s="28"/>
      <c r="H698" s="28"/>
      <c r="I698" s="28"/>
      <c r="J698" s="14">
        <f t="shared" ref="J698:L698" si="440">J694+J695+J696+J697</f>
        <v>0</v>
      </c>
      <c r="K698" s="22">
        <f t="shared" si="440"/>
        <v>0</v>
      </c>
      <c r="L698" s="20">
        <f t="shared" si="440"/>
        <v>0</v>
      </c>
      <c r="M698" s="35"/>
      <c r="N698" s="85"/>
    </row>
    <row r="699" spans="1:14" ht="42" hidden="1" thickBot="1" x14ac:dyDescent="0.35">
      <c r="A699" s="107">
        <v>27</v>
      </c>
      <c r="B699" s="86" t="s">
        <v>231</v>
      </c>
      <c r="C699" s="86"/>
      <c r="D699" s="12" t="s">
        <v>17</v>
      </c>
      <c r="E699" s="28" t="s">
        <v>141</v>
      </c>
      <c r="F699" s="28" t="s">
        <v>142</v>
      </c>
      <c r="G699" s="28" t="s">
        <v>228</v>
      </c>
      <c r="H699" s="28" t="s">
        <v>229</v>
      </c>
      <c r="I699" s="28" t="s">
        <v>230</v>
      </c>
      <c r="J699" s="14">
        <f>J704</f>
        <v>0</v>
      </c>
      <c r="K699" s="22">
        <f t="shared" ref="K699:L699" si="441">K704</f>
        <v>0</v>
      </c>
      <c r="L699" s="20">
        <f t="shared" si="441"/>
        <v>0</v>
      </c>
      <c r="M699" s="35"/>
      <c r="N699" s="83">
        <v>61</v>
      </c>
    </row>
    <row r="700" spans="1:14" ht="42" hidden="1" thickBot="1" x14ac:dyDescent="0.35">
      <c r="A700" s="108"/>
      <c r="B700" s="87"/>
      <c r="C700" s="87"/>
      <c r="D700" s="12" t="s">
        <v>3</v>
      </c>
      <c r="E700" s="28" t="s">
        <v>141</v>
      </c>
      <c r="F700" s="28" t="s">
        <v>142</v>
      </c>
      <c r="G700" s="28" t="s">
        <v>228</v>
      </c>
      <c r="H700" s="28" t="s">
        <v>229</v>
      </c>
      <c r="I700" s="28" t="s">
        <v>230</v>
      </c>
      <c r="J700" s="14">
        <f>J705</f>
        <v>0</v>
      </c>
      <c r="K700" s="22">
        <f t="shared" ref="K700:L700" si="442">K705</f>
        <v>0</v>
      </c>
      <c r="L700" s="20">
        <f t="shared" si="442"/>
        <v>0</v>
      </c>
      <c r="M700" s="35"/>
      <c r="N700" s="84"/>
    </row>
    <row r="701" spans="1:14" ht="42" hidden="1" thickBot="1" x14ac:dyDescent="0.35">
      <c r="A701" s="108"/>
      <c r="B701" s="87"/>
      <c r="C701" s="87"/>
      <c r="D701" s="12" t="s">
        <v>4</v>
      </c>
      <c r="E701" s="28"/>
      <c r="F701" s="28"/>
      <c r="G701" s="28"/>
      <c r="H701" s="28"/>
      <c r="I701" s="28"/>
      <c r="J701" s="14">
        <f t="shared" ref="J701:J702" si="443">J706</f>
        <v>0</v>
      </c>
      <c r="K701" s="22">
        <f t="shared" ref="K701:L701" si="444">K706</f>
        <v>0</v>
      </c>
      <c r="L701" s="20">
        <f t="shared" si="444"/>
        <v>0</v>
      </c>
      <c r="M701" s="35"/>
      <c r="N701" s="84"/>
    </row>
    <row r="702" spans="1:14" ht="28.15" hidden="1" thickBot="1" x14ac:dyDescent="0.35">
      <c r="A702" s="108"/>
      <c r="B702" s="87"/>
      <c r="C702" s="87"/>
      <c r="D702" s="12" t="s">
        <v>5</v>
      </c>
      <c r="E702" s="28"/>
      <c r="F702" s="28"/>
      <c r="G702" s="28"/>
      <c r="H702" s="28"/>
      <c r="I702" s="28"/>
      <c r="J702" s="14">
        <f t="shared" si="443"/>
        <v>0</v>
      </c>
      <c r="K702" s="22">
        <f t="shared" ref="K702:L702" si="445">K707</f>
        <v>0</v>
      </c>
      <c r="L702" s="20">
        <f t="shared" si="445"/>
        <v>0</v>
      </c>
      <c r="M702" s="35"/>
      <c r="N702" s="84"/>
    </row>
    <row r="703" spans="1:14" ht="16.149999999999999" hidden="1" thickBot="1" x14ac:dyDescent="0.35">
      <c r="A703" s="109"/>
      <c r="B703" s="88"/>
      <c r="C703" s="88"/>
      <c r="D703" s="12" t="s">
        <v>6</v>
      </c>
      <c r="E703" s="28"/>
      <c r="F703" s="28"/>
      <c r="G703" s="28"/>
      <c r="H703" s="28"/>
      <c r="I703" s="28"/>
      <c r="J703" s="14">
        <f t="shared" ref="J703" si="446">J699+J700+J701+J702</f>
        <v>0</v>
      </c>
      <c r="K703" s="22">
        <f t="shared" ref="K703:L703" si="447">K699+K700+K701+K702</f>
        <v>0</v>
      </c>
      <c r="L703" s="20">
        <f t="shared" si="447"/>
        <v>0</v>
      </c>
      <c r="M703" s="35"/>
      <c r="N703" s="85"/>
    </row>
    <row r="704" spans="1:14" ht="42" hidden="1" thickBot="1" x14ac:dyDescent="0.35">
      <c r="A704" s="92" t="s">
        <v>232</v>
      </c>
      <c r="B704" s="86" t="s">
        <v>233</v>
      </c>
      <c r="C704" s="86"/>
      <c r="D704" s="12" t="s">
        <v>17</v>
      </c>
      <c r="E704" s="28" t="s">
        <v>141</v>
      </c>
      <c r="F704" s="28" t="s">
        <v>142</v>
      </c>
      <c r="G704" s="28" t="s">
        <v>228</v>
      </c>
      <c r="H704" s="28" t="s">
        <v>229</v>
      </c>
      <c r="I704" s="28" t="s">
        <v>230</v>
      </c>
      <c r="J704" s="14">
        <v>0</v>
      </c>
      <c r="K704" s="22">
        <v>0</v>
      </c>
      <c r="L704" s="20">
        <v>0</v>
      </c>
      <c r="M704" s="35"/>
      <c r="N704" s="83"/>
    </row>
    <row r="705" spans="1:14" ht="42" hidden="1" thickBot="1" x14ac:dyDescent="0.35">
      <c r="A705" s="93"/>
      <c r="B705" s="87"/>
      <c r="C705" s="87"/>
      <c r="D705" s="12" t="s">
        <v>3</v>
      </c>
      <c r="E705" s="28" t="s">
        <v>141</v>
      </c>
      <c r="F705" s="28" t="s">
        <v>142</v>
      </c>
      <c r="G705" s="28" t="s">
        <v>228</v>
      </c>
      <c r="H705" s="28" t="s">
        <v>229</v>
      </c>
      <c r="I705" s="28" t="s">
        <v>230</v>
      </c>
      <c r="J705" s="14">
        <v>0</v>
      </c>
      <c r="K705" s="22">
        <v>0</v>
      </c>
      <c r="L705" s="20">
        <v>0</v>
      </c>
      <c r="M705" s="35"/>
      <c r="N705" s="84"/>
    </row>
    <row r="706" spans="1:14" ht="42" hidden="1" thickBot="1" x14ac:dyDescent="0.35">
      <c r="A706" s="93"/>
      <c r="B706" s="87"/>
      <c r="C706" s="87"/>
      <c r="D706" s="12" t="s">
        <v>4</v>
      </c>
      <c r="E706" s="28"/>
      <c r="F706" s="28"/>
      <c r="G706" s="28"/>
      <c r="H706" s="28"/>
      <c r="I706" s="28"/>
      <c r="J706" s="14">
        <v>0</v>
      </c>
      <c r="K706" s="22">
        <v>0</v>
      </c>
      <c r="L706" s="20">
        <v>0</v>
      </c>
      <c r="M706" s="35"/>
      <c r="N706" s="84"/>
    </row>
    <row r="707" spans="1:14" ht="30.75" hidden="1" thickBot="1" x14ac:dyDescent="0.3">
      <c r="A707" s="93"/>
      <c r="B707" s="87"/>
      <c r="C707" s="87"/>
      <c r="D707" s="12" t="s">
        <v>5</v>
      </c>
      <c r="E707" s="28"/>
      <c r="F707" s="28"/>
      <c r="G707" s="28"/>
      <c r="H707" s="28"/>
      <c r="I707" s="28"/>
      <c r="J707" s="14">
        <v>0</v>
      </c>
      <c r="K707" s="22">
        <v>0</v>
      </c>
      <c r="L707" s="20">
        <v>0</v>
      </c>
      <c r="M707" s="35"/>
      <c r="N707" s="84"/>
    </row>
    <row r="708" spans="1:14" ht="16.5" hidden="1" thickBot="1" x14ac:dyDescent="0.3">
      <c r="A708" s="94"/>
      <c r="B708" s="88"/>
      <c r="C708" s="88"/>
      <c r="D708" s="12" t="s">
        <v>6</v>
      </c>
      <c r="E708" s="28"/>
      <c r="F708" s="28"/>
      <c r="G708" s="28"/>
      <c r="H708" s="28"/>
      <c r="I708" s="28"/>
      <c r="J708" s="14">
        <f t="shared" ref="J708" si="448">J704+J705+J706+J707</f>
        <v>0</v>
      </c>
      <c r="K708" s="22">
        <f t="shared" ref="K708:L708" si="449">K704+K705+K706+K707</f>
        <v>0</v>
      </c>
      <c r="L708" s="20">
        <f t="shared" si="449"/>
        <v>0</v>
      </c>
      <c r="M708" s="35"/>
      <c r="N708" s="85"/>
    </row>
    <row r="709" spans="1:14" x14ac:dyDescent="0.25">
      <c r="A709">
        <v>1</v>
      </c>
    </row>
  </sheetData>
  <mergeCells count="504">
    <mergeCell ref="N679:N683"/>
    <mergeCell ref="B192:B196"/>
    <mergeCell ref="C192:C196"/>
    <mergeCell ref="N192:N196"/>
    <mergeCell ref="C657:C663"/>
    <mergeCell ref="A652:A656"/>
    <mergeCell ref="A388:A392"/>
    <mergeCell ref="A398:A402"/>
    <mergeCell ref="B408:B413"/>
    <mergeCell ref="C408:C413"/>
    <mergeCell ref="A462:A466"/>
    <mergeCell ref="A456:A461"/>
    <mergeCell ref="B456:B461"/>
    <mergeCell ref="C456:C461"/>
    <mergeCell ref="A508:A512"/>
    <mergeCell ref="B508:B512"/>
    <mergeCell ref="C508:C512"/>
    <mergeCell ref="A575:A583"/>
    <mergeCell ref="B575:B583"/>
    <mergeCell ref="C575:C583"/>
    <mergeCell ref="C513:C517"/>
    <mergeCell ref="N513:N517"/>
    <mergeCell ref="B403:B407"/>
    <mergeCell ref="A346:A350"/>
    <mergeCell ref="A689:A693"/>
    <mergeCell ref="B669:B673"/>
    <mergeCell ref="C669:C673"/>
    <mergeCell ref="N674:N678"/>
    <mergeCell ref="D490:D493"/>
    <mergeCell ref="A414:A418"/>
    <mergeCell ref="A419:A423"/>
    <mergeCell ref="B419:B423"/>
    <mergeCell ref="C419:C423"/>
    <mergeCell ref="N419:N423"/>
    <mergeCell ref="A424:A428"/>
    <mergeCell ref="B424:B428"/>
    <mergeCell ref="C424:C428"/>
    <mergeCell ref="C584:C588"/>
    <mergeCell ref="A450:A455"/>
    <mergeCell ref="A429:A435"/>
    <mergeCell ref="A664:A668"/>
    <mergeCell ref="B664:B668"/>
    <mergeCell ref="C664:C668"/>
    <mergeCell ref="A669:A673"/>
    <mergeCell ref="A560:A564"/>
    <mergeCell ref="B560:B564"/>
    <mergeCell ref="C560:C564"/>
    <mergeCell ref="A584:A588"/>
    <mergeCell ref="K10:N10"/>
    <mergeCell ref="N689:N693"/>
    <mergeCell ref="A498:A502"/>
    <mergeCell ref="B498:B502"/>
    <mergeCell ref="C498:C502"/>
    <mergeCell ref="N498:N502"/>
    <mergeCell ref="A187:A191"/>
    <mergeCell ref="B187:B191"/>
    <mergeCell ref="A503:A507"/>
    <mergeCell ref="N508:N512"/>
    <mergeCell ref="A192:A196"/>
    <mergeCell ref="A232:A236"/>
    <mergeCell ref="C197:C201"/>
    <mergeCell ref="N197:N201"/>
    <mergeCell ref="A212:A216"/>
    <mergeCell ref="B212:B216"/>
    <mergeCell ref="A202:A206"/>
    <mergeCell ref="N503:N507"/>
    <mergeCell ref="N202:N206"/>
    <mergeCell ref="N604:N608"/>
    <mergeCell ref="B599:B603"/>
    <mergeCell ref="C599:C603"/>
    <mergeCell ref="D579:D581"/>
    <mergeCell ref="N424:N428"/>
    <mergeCell ref="A704:A708"/>
    <mergeCell ref="C257:C261"/>
    <mergeCell ref="A262:A266"/>
    <mergeCell ref="B262:B266"/>
    <mergeCell ref="A282:A286"/>
    <mergeCell ref="A257:A261"/>
    <mergeCell ref="C267:C271"/>
    <mergeCell ref="A272:A276"/>
    <mergeCell ref="A267:A271"/>
    <mergeCell ref="B267:B271"/>
    <mergeCell ref="B503:B507"/>
    <mergeCell ref="A679:A683"/>
    <mergeCell ref="B679:B683"/>
    <mergeCell ref="C679:C683"/>
    <mergeCell ref="C503:C507"/>
    <mergeCell ref="A513:A517"/>
    <mergeCell ref="B513:B517"/>
    <mergeCell ref="A674:A678"/>
    <mergeCell ref="B674:B678"/>
    <mergeCell ref="C674:C678"/>
    <mergeCell ref="A490:A497"/>
    <mergeCell ref="B490:B497"/>
    <mergeCell ref="C490:C497"/>
    <mergeCell ref="A408:A413"/>
    <mergeCell ref="N302:N307"/>
    <mergeCell ref="B282:B286"/>
    <mergeCell ref="C282:C286"/>
    <mergeCell ref="B272:B276"/>
    <mergeCell ref="A302:A307"/>
    <mergeCell ref="N262:N266"/>
    <mergeCell ref="A287:A291"/>
    <mergeCell ref="N282:N286"/>
    <mergeCell ref="B297:B301"/>
    <mergeCell ref="C297:C301"/>
    <mergeCell ref="N212:N216"/>
    <mergeCell ref="N277:N281"/>
    <mergeCell ref="N222:N226"/>
    <mergeCell ref="N257:N261"/>
    <mergeCell ref="N267:N271"/>
    <mergeCell ref="N217:N221"/>
    <mergeCell ref="B222:B226"/>
    <mergeCell ref="C222:C226"/>
    <mergeCell ref="A297:A301"/>
    <mergeCell ref="N378:N382"/>
    <mergeCell ref="N373:N377"/>
    <mergeCell ref="C362:C367"/>
    <mergeCell ref="B378:B382"/>
    <mergeCell ref="N456:N461"/>
    <mergeCell ref="C450:C455"/>
    <mergeCell ref="B388:B392"/>
    <mergeCell ref="C403:C407"/>
    <mergeCell ref="B20:B77"/>
    <mergeCell ref="C20:C77"/>
    <mergeCell ref="N20:N77"/>
    <mergeCell ref="C232:C236"/>
    <mergeCell ref="N232:N236"/>
    <mergeCell ref="D362:D363"/>
    <mergeCell ref="N362:N367"/>
    <mergeCell ref="N356:N361"/>
    <mergeCell ref="N187:N191"/>
    <mergeCell ref="D78:D81"/>
    <mergeCell ref="N207:N211"/>
    <mergeCell ref="N252:N256"/>
    <mergeCell ref="B237:B241"/>
    <mergeCell ref="C237:C241"/>
    <mergeCell ref="C272:C276"/>
    <mergeCell ref="N272:N276"/>
    <mergeCell ref="A393:A397"/>
    <mergeCell ref="B393:B397"/>
    <mergeCell ref="N429:N435"/>
    <mergeCell ref="A436:A441"/>
    <mergeCell ref="B436:B441"/>
    <mergeCell ref="C436:C441"/>
    <mergeCell ref="D436:D437"/>
    <mergeCell ref="N436:N441"/>
    <mergeCell ref="A442:A449"/>
    <mergeCell ref="B442:B449"/>
    <mergeCell ref="C442:C449"/>
    <mergeCell ref="N442:N449"/>
    <mergeCell ref="D442:D445"/>
    <mergeCell ref="D429:D431"/>
    <mergeCell ref="A403:A407"/>
    <mergeCell ref="D408:D409"/>
    <mergeCell ref="N408:N413"/>
    <mergeCell ref="B414:B418"/>
    <mergeCell ref="C414:C418"/>
    <mergeCell ref="N414:N418"/>
    <mergeCell ref="C429:C435"/>
    <mergeCell ref="B429:B435"/>
    <mergeCell ref="N403:N407"/>
    <mergeCell ref="B398:B402"/>
    <mergeCell ref="B704:B708"/>
    <mergeCell ref="C704:C708"/>
    <mergeCell ref="N704:N708"/>
    <mergeCell ref="N584:N588"/>
    <mergeCell ref="N699:N703"/>
    <mergeCell ref="N633:N637"/>
    <mergeCell ref="N652:N656"/>
    <mergeCell ref="N643:N651"/>
    <mergeCell ref="D645:D649"/>
    <mergeCell ref="N694:N698"/>
    <mergeCell ref="D626:D630"/>
    <mergeCell ref="N609:N613"/>
    <mergeCell ref="N614:N618"/>
    <mergeCell ref="N624:N632"/>
    <mergeCell ref="N619:N623"/>
    <mergeCell ref="N638:N642"/>
    <mergeCell ref="C633:C637"/>
    <mergeCell ref="N669:N673"/>
    <mergeCell ref="B638:B642"/>
    <mergeCell ref="C638:C642"/>
    <mergeCell ref="D659:D661"/>
    <mergeCell ref="B684:B688"/>
    <mergeCell ref="C684:C688"/>
    <mergeCell ref="N684:N688"/>
    <mergeCell ref="A699:A703"/>
    <mergeCell ref="B699:B703"/>
    <mergeCell ref="C699:C703"/>
    <mergeCell ref="B652:B656"/>
    <mergeCell ref="C652:C656"/>
    <mergeCell ref="A589:A593"/>
    <mergeCell ref="B584:B588"/>
    <mergeCell ref="A536:A544"/>
    <mergeCell ref="B536:B544"/>
    <mergeCell ref="A694:A698"/>
    <mergeCell ref="B694:B698"/>
    <mergeCell ref="C694:C698"/>
    <mergeCell ref="A614:A618"/>
    <mergeCell ref="B614:B618"/>
    <mergeCell ref="C614:C618"/>
    <mergeCell ref="A619:A623"/>
    <mergeCell ref="B619:B623"/>
    <mergeCell ref="A624:A632"/>
    <mergeCell ref="B624:B632"/>
    <mergeCell ref="C624:C632"/>
    <mergeCell ref="C619:C623"/>
    <mergeCell ref="B689:B693"/>
    <mergeCell ref="A633:A637"/>
    <mergeCell ref="B633:B637"/>
    <mergeCell ref="A356:A361"/>
    <mergeCell ref="B356:B361"/>
    <mergeCell ref="C356:C361"/>
    <mergeCell ref="A329:A334"/>
    <mergeCell ref="B329:B334"/>
    <mergeCell ref="C318:C322"/>
    <mergeCell ref="B346:B350"/>
    <mergeCell ref="C346:C350"/>
    <mergeCell ref="N346:N350"/>
    <mergeCell ref="A351:A355"/>
    <mergeCell ref="B351:B355"/>
    <mergeCell ref="C351:C355"/>
    <mergeCell ref="N351:N355"/>
    <mergeCell ref="A323:A328"/>
    <mergeCell ref="A335:A339"/>
    <mergeCell ref="B335:B339"/>
    <mergeCell ref="B340:B345"/>
    <mergeCell ref="N329:N334"/>
    <mergeCell ref="B318:B322"/>
    <mergeCell ref="B323:B328"/>
    <mergeCell ref="N323:N328"/>
    <mergeCell ref="A14:N14"/>
    <mergeCell ref="A15:N15"/>
    <mergeCell ref="N17:N18"/>
    <mergeCell ref="A86:A90"/>
    <mergeCell ref="C17:C18"/>
    <mergeCell ref="D17:D18"/>
    <mergeCell ref="N86:N90"/>
    <mergeCell ref="A91:A95"/>
    <mergeCell ref="B91:B95"/>
    <mergeCell ref="C91:C95"/>
    <mergeCell ref="N91:N95"/>
    <mergeCell ref="A78:A85"/>
    <mergeCell ref="B78:B85"/>
    <mergeCell ref="C78:C85"/>
    <mergeCell ref="N78:N85"/>
    <mergeCell ref="A16:N16"/>
    <mergeCell ref="K17:K18"/>
    <mergeCell ref="L17:L18"/>
    <mergeCell ref="J17:J18"/>
    <mergeCell ref="B86:B90"/>
    <mergeCell ref="A17:A18"/>
    <mergeCell ref="B17:B18"/>
    <mergeCell ref="C86:C90"/>
    <mergeCell ref="E17:I17"/>
    <mergeCell ref="N111:N115"/>
    <mergeCell ref="A96:A100"/>
    <mergeCell ref="B96:B100"/>
    <mergeCell ref="C96:C100"/>
    <mergeCell ref="B101:B105"/>
    <mergeCell ref="C101:C105"/>
    <mergeCell ref="N106:N110"/>
    <mergeCell ref="A106:A110"/>
    <mergeCell ref="B106:B110"/>
    <mergeCell ref="C106:C110"/>
    <mergeCell ref="M17:M18"/>
    <mergeCell ref="N131:N135"/>
    <mergeCell ref="A121:A125"/>
    <mergeCell ref="B121:B125"/>
    <mergeCell ref="C121:C125"/>
    <mergeCell ref="N121:N125"/>
    <mergeCell ref="A126:A130"/>
    <mergeCell ref="B126:B130"/>
    <mergeCell ref="C126:C130"/>
    <mergeCell ref="N126:N130"/>
    <mergeCell ref="A131:A135"/>
    <mergeCell ref="B131:B135"/>
    <mergeCell ref="C131:C135"/>
    <mergeCell ref="D55:D60"/>
    <mergeCell ref="N96:N100"/>
    <mergeCell ref="A116:A120"/>
    <mergeCell ref="B116:B120"/>
    <mergeCell ref="C116:C120"/>
    <mergeCell ref="N116:N120"/>
    <mergeCell ref="A101:A105"/>
    <mergeCell ref="N101:N105"/>
    <mergeCell ref="A111:A115"/>
    <mergeCell ref="B111:B115"/>
    <mergeCell ref="C111:C115"/>
    <mergeCell ref="N136:N140"/>
    <mergeCell ref="A146:A150"/>
    <mergeCell ref="N146:N150"/>
    <mergeCell ref="B146:B150"/>
    <mergeCell ref="C146:C150"/>
    <mergeCell ref="B157:B161"/>
    <mergeCell ref="C157:C161"/>
    <mergeCell ref="A157:A161"/>
    <mergeCell ref="A141:A145"/>
    <mergeCell ref="A136:A140"/>
    <mergeCell ref="B136:B140"/>
    <mergeCell ref="C136:C140"/>
    <mergeCell ref="A151:A156"/>
    <mergeCell ref="B151:B156"/>
    <mergeCell ref="C151:C156"/>
    <mergeCell ref="N151:N156"/>
    <mergeCell ref="A383:A387"/>
    <mergeCell ref="B383:B387"/>
    <mergeCell ref="B362:B367"/>
    <mergeCell ref="C378:C382"/>
    <mergeCell ref="B368:B372"/>
    <mergeCell ref="N318:N322"/>
    <mergeCell ref="A313:A317"/>
    <mergeCell ref="B313:B317"/>
    <mergeCell ref="C313:C317"/>
    <mergeCell ref="A373:A377"/>
    <mergeCell ref="A378:A382"/>
    <mergeCell ref="B373:B377"/>
    <mergeCell ref="C373:C377"/>
    <mergeCell ref="C323:C328"/>
    <mergeCell ref="C340:C345"/>
    <mergeCell ref="A368:A372"/>
    <mergeCell ref="C335:C339"/>
    <mergeCell ref="C368:C372"/>
    <mergeCell ref="C329:C334"/>
    <mergeCell ref="A340:A345"/>
    <mergeCell ref="A362:A367"/>
    <mergeCell ref="A318:A322"/>
    <mergeCell ref="N368:N372"/>
    <mergeCell ref="N335:N339"/>
    <mergeCell ref="N308:N312"/>
    <mergeCell ref="N313:N317"/>
    <mergeCell ref="N398:N402"/>
    <mergeCell ref="C393:C397"/>
    <mergeCell ref="C217:C221"/>
    <mergeCell ref="N157:N161"/>
    <mergeCell ref="B141:B145"/>
    <mergeCell ref="C141:C145"/>
    <mergeCell ref="N141:N145"/>
    <mergeCell ref="C308:C312"/>
    <mergeCell ref="N287:N291"/>
    <mergeCell ref="C383:C387"/>
    <mergeCell ref="B302:B307"/>
    <mergeCell ref="C287:C291"/>
    <mergeCell ref="C388:C392"/>
    <mergeCell ref="C398:C402"/>
    <mergeCell ref="N393:N397"/>
    <mergeCell ref="N388:N392"/>
    <mergeCell ref="N383:N387"/>
    <mergeCell ref="C302:C307"/>
    <mergeCell ref="B287:B291"/>
    <mergeCell ref="N297:N301"/>
    <mergeCell ref="N292:N296"/>
    <mergeCell ref="N340:N345"/>
    <mergeCell ref="N162:N166"/>
    <mergeCell ref="C643:C651"/>
    <mergeCell ref="B247:B251"/>
    <mergeCell ref="N172:N176"/>
    <mergeCell ref="A167:A171"/>
    <mergeCell ref="B167:B171"/>
    <mergeCell ref="C167:C171"/>
    <mergeCell ref="N177:N181"/>
    <mergeCell ref="N167:N171"/>
    <mergeCell ref="B177:B181"/>
    <mergeCell ref="B182:B186"/>
    <mergeCell ref="C182:C186"/>
    <mergeCell ref="C177:C181"/>
    <mergeCell ref="N182:N186"/>
    <mergeCell ref="A292:A296"/>
    <mergeCell ref="B292:B296"/>
    <mergeCell ref="C292:C296"/>
    <mergeCell ref="N227:N231"/>
    <mergeCell ref="C242:C246"/>
    <mergeCell ref="N242:N246"/>
    <mergeCell ref="N247:N251"/>
    <mergeCell ref="N237:N241"/>
    <mergeCell ref="B172:B176"/>
    <mergeCell ref="A604:A608"/>
    <mergeCell ref="C172:C176"/>
    <mergeCell ref="A182:A186"/>
    <mergeCell ref="B277:B281"/>
    <mergeCell ref="A177:A181"/>
    <mergeCell ref="A172:A176"/>
    <mergeCell ref="A237:A241"/>
    <mergeCell ref="A247:A251"/>
    <mergeCell ref="B227:B231"/>
    <mergeCell ref="C227:C231"/>
    <mergeCell ref="C212:C216"/>
    <mergeCell ref="C202:C206"/>
    <mergeCell ref="A197:A201"/>
    <mergeCell ref="B257:B261"/>
    <mergeCell ref="C262:C266"/>
    <mergeCell ref="C277:C281"/>
    <mergeCell ref="B242:B246"/>
    <mergeCell ref="C247:C251"/>
    <mergeCell ref="A222:A226"/>
    <mergeCell ref="A277:A281"/>
    <mergeCell ref="A242:A246"/>
    <mergeCell ref="A227:A231"/>
    <mergeCell ref="A217:A221"/>
    <mergeCell ref="B232:B236"/>
    <mergeCell ref="A162:A166"/>
    <mergeCell ref="B162:B166"/>
    <mergeCell ref="C162:C166"/>
    <mergeCell ref="B202:B206"/>
    <mergeCell ref="A252:A256"/>
    <mergeCell ref="B252:B256"/>
    <mergeCell ref="C252:C256"/>
    <mergeCell ref="A20:A77"/>
    <mergeCell ref="D356:D357"/>
    <mergeCell ref="B217:B221"/>
    <mergeCell ref="D340:D341"/>
    <mergeCell ref="D329:D330"/>
    <mergeCell ref="D323:D324"/>
    <mergeCell ref="D302:D303"/>
    <mergeCell ref="D20:D54"/>
    <mergeCell ref="B197:B201"/>
    <mergeCell ref="C187:C191"/>
    <mergeCell ref="A207:A211"/>
    <mergeCell ref="B207:B211"/>
    <mergeCell ref="C207:C211"/>
    <mergeCell ref="D151:D152"/>
    <mergeCell ref="D61:D75"/>
    <mergeCell ref="A308:A312"/>
    <mergeCell ref="B308:B312"/>
    <mergeCell ref="A684:A688"/>
    <mergeCell ref="C689:C693"/>
    <mergeCell ref="B657:B663"/>
    <mergeCell ref="A638:A642"/>
    <mergeCell ref="N657:N663"/>
    <mergeCell ref="N664:N668"/>
    <mergeCell ref="N565:N569"/>
    <mergeCell ref="A570:A574"/>
    <mergeCell ref="B570:B574"/>
    <mergeCell ref="C570:C574"/>
    <mergeCell ref="N570:N574"/>
    <mergeCell ref="B604:B608"/>
    <mergeCell ref="C604:C608"/>
    <mergeCell ref="A594:A598"/>
    <mergeCell ref="B594:B598"/>
    <mergeCell ref="C594:C598"/>
    <mergeCell ref="N594:N598"/>
    <mergeCell ref="A599:A603"/>
    <mergeCell ref="A609:A613"/>
    <mergeCell ref="B609:B613"/>
    <mergeCell ref="C609:C613"/>
    <mergeCell ref="A643:A651"/>
    <mergeCell ref="B643:B651"/>
    <mergeCell ref="A657:A663"/>
    <mergeCell ref="A467:A471"/>
    <mergeCell ref="B467:B471"/>
    <mergeCell ref="C467:C471"/>
    <mergeCell ref="D456:D457"/>
    <mergeCell ref="N467:N471"/>
    <mergeCell ref="B450:B455"/>
    <mergeCell ref="D450:D451"/>
    <mergeCell ref="N450:N455"/>
    <mergeCell ref="N472:N476"/>
    <mergeCell ref="B462:B466"/>
    <mergeCell ref="C462:C466"/>
    <mergeCell ref="N462:N466"/>
    <mergeCell ref="A472:A476"/>
    <mergeCell ref="B472:B476"/>
    <mergeCell ref="C472:C476"/>
    <mergeCell ref="N560:N564"/>
    <mergeCell ref="A565:A569"/>
    <mergeCell ref="B565:B569"/>
    <mergeCell ref="C565:C569"/>
    <mergeCell ref="N575:N583"/>
    <mergeCell ref="A545:A549"/>
    <mergeCell ref="C545:C549"/>
    <mergeCell ref="N545:N549"/>
    <mergeCell ref="A550:A554"/>
    <mergeCell ref="B550:B554"/>
    <mergeCell ref="C550:C554"/>
    <mergeCell ref="N550:N554"/>
    <mergeCell ref="A555:A559"/>
    <mergeCell ref="B555:B559"/>
    <mergeCell ref="C555:C559"/>
    <mergeCell ref="N555:N559"/>
    <mergeCell ref="N589:N593"/>
    <mergeCell ref="B589:B593"/>
    <mergeCell ref="C589:C593"/>
    <mergeCell ref="D575:D577"/>
    <mergeCell ref="A477:A481"/>
    <mergeCell ref="B477:B481"/>
    <mergeCell ref="C477:C481"/>
    <mergeCell ref="N477:N481"/>
    <mergeCell ref="N492:N497"/>
    <mergeCell ref="A518:A535"/>
    <mergeCell ref="B518:B535"/>
    <mergeCell ref="D518:D527"/>
    <mergeCell ref="C518:C535"/>
    <mergeCell ref="N518:N535"/>
    <mergeCell ref="D529:D533"/>
    <mergeCell ref="A482:A489"/>
    <mergeCell ref="B482:B489"/>
    <mergeCell ref="C482:C489"/>
    <mergeCell ref="D482:D485"/>
    <mergeCell ref="N482:N489"/>
    <mergeCell ref="C536:C544"/>
    <mergeCell ref="B545:B549"/>
    <mergeCell ref="D536:D540"/>
    <mergeCell ref="N536:N544"/>
  </mergeCells>
  <pageMargins left="0.70866141732283472" right="0.31496062992125984" top="0.74803149606299213" bottom="0.7480314960629921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2020-11-10T14:47:41Z</cp:lastPrinted>
  <dcterms:created xsi:type="dcterms:W3CDTF">2013-11-13T05:48:39Z</dcterms:created>
  <dcterms:modified xsi:type="dcterms:W3CDTF">2020-11-12T07:31:06Z</dcterms:modified>
</cp:coreProperties>
</file>