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K431" i="1" l="1"/>
  <c r="K432" i="1"/>
  <c r="K433" i="1"/>
  <c r="K434" i="1"/>
  <c r="K435" i="1"/>
  <c r="K436" i="1"/>
  <c r="K437" i="1"/>
  <c r="I424" i="1"/>
  <c r="I435" i="1"/>
  <c r="I436" i="1"/>
  <c r="J428" i="1"/>
  <c r="I428" i="1"/>
  <c r="J433" i="1"/>
  <c r="I433" i="1"/>
  <c r="K428" i="1"/>
  <c r="J431" i="1"/>
  <c r="I431" i="1"/>
  <c r="K429" i="1"/>
  <c r="K430" i="1"/>
  <c r="J429" i="1"/>
  <c r="I429" i="1"/>
  <c r="K16" i="1" l="1"/>
  <c r="K19" i="1"/>
  <c r="K21" i="1"/>
  <c r="K23" i="1"/>
  <c r="K26" i="1"/>
  <c r="K31" i="1"/>
  <c r="K36" i="1"/>
  <c r="K38" i="1"/>
  <c r="K43" i="1"/>
  <c r="K48" i="1"/>
  <c r="K50" i="1"/>
  <c r="K52" i="1"/>
  <c r="K55" i="1"/>
  <c r="K60" i="1"/>
  <c r="K62" i="1"/>
  <c r="K67" i="1"/>
  <c r="K72" i="1"/>
  <c r="K74" i="1"/>
  <c r="K79" i="1"/>
  <c r="K84" i="1"/>
  <c r="K89" i="1"/>
  <c r="K92" i="1"/>
  <c r="K93" i="1"/>
  <c r="K99" i="1"/>
  <c r="K105" i="1"/>
  <c r="K111" i="1"/>
  <c r="K114" i="1"/>
  <c r="K119" i="1"/>
  <c r="K124" i="1"/>
  <c r="K130" i="1"/>
  <c r="K133" i="1"/>
  <c r="K136" i="1"/>
  <c r="K139" i="1"/>
  <c r="K145" i="1"/>
  <c r="K148" i="1"/>
  <c r="K151" i="1"/>
  <c r="K154" i="1"/>
  <c r="K156" i="1"/>
  <c r="K159" i="1"/>
  <c r="K164" i="1"/>
  <c r="K167" i="1"/>
  <c r="K172" i="1"/>
  <c r="K177" i="1"/>
  <c r="K183" i="1"/>
  <c r="K188" i="1"/>
  <c r="K191" i="1"/>
  <c r="K193" i="1"/>
  <c r="K196" i="1"/>
  <c r="K199" i="1"/>
  <c r="K200" i="1"/>
  <c r="K203" i="1"/>
  <c r="K208" i="1"/>
  <c r="K214" i="1"/>
  <c r="K216" i="1"/>
  <c r="K218" i="1"/>
  <c r="K221" i="1"/>
  <c r="K228" i="1"/>
  <c r="K231" i="1"/>
  <c r="K233" i="1"/>
  <c r="K235" i="1"/>
  <c r="K241" i="1"/>
  <c r="K244" i="1"/>
  <c r="K247" i="1"/>
  <c r="K250" i="1"/>
  <c r="K253" i="1"/>
  <c r="K256" i="1"/>
  <c r="K259" i="1"/>
  <c r="K262" i="1"/>
  <c r="K265" i="1"/>
  <c r="K268" i="1"/>
  <c r="K271" i="1"/>
  <c r="K274" i="1"/>
  <c r="K277" i="1"/>
  <c r="K282" i="1"/>
  <c r="K287" i="1"/>
  <c r="K293" i="1"/>
  <c r="K298" i="1"/>
  <c r="K305" i="1"/>
  <c r="K308" i="1"/>
  <c r="K310" i="1"/>
  <c r="K312" i="1"/>
  <c r="K318" i="1"/>
  <c r="K322" i="1"/>
  <c r="K325" i="1"/>
  <c r="K328" i="1"/>
  <c r="K331" i="1"/>
  <c r="K334" i="1"/>
  <c r="K337" i="1"/>
  <c r="K342" i="1"/>
  <c r="K348" i="1"/>
  <c r="K351" i="1"/>
  <c r="K357" i="1"/>
  <c r="K359" i="1"/>
  <c r="K363" i="1"/>
  <c r="K366" i="1"/>
  <c r="K368" i="1"/>
  <c r="K373" i="1"/>
  <c r="K377" i="1"/>
  <c r="K379" i="1"/>
  <c r="K382" i="1"/>
  <c r="K388" i="1"/>
  <c r="K393" i="1"/>
  <c r="K399" i="1"/>
  <c r="K405" i="1"/>
  <c r="K407" i="1"/>
  <c r="K412" i="1"/>
  <c r="K417" i="1"/>
  <c r="K422" i="1"/>
  <c r="K427" i="1"/>
  <c r="K441" i="1"/>
  <c r="K444" i="1"/>
  <c r="K448" i="1"/>
  <c r="K451" i="1"/>
  <c r="K453" i="1"/>
  <c r="K456" i="1"/>
  <c r="K460" i="1"/>
  <c r="K462" i="1"/>
  <c r="K465" i="1"/>
  <c r="I91" i="1"/>
  <c r="K91" i="1" s="1"/>
  <c r="I92" i="1"/>
  <c r="J464" i="1"/>
  <c r="K464" i="1" s="1"/>
  <c r="I464" i="1"/>
  <c r="I463" i="1" s="1"/>
  <c r="J463" i="1"/>
  <c r="J461" i="1"/>
  <c r="I461" i="1"/>
  <c r="J459" i="1"/>
  <c r="J458" i="1" s="1"/>
  <c r="J457" i="1" s="1"/>
  <c r="I459" i="1"/>
  <c r="J455" i="1"/>
  <c r="K455" i="1" s="1"/>
  <c r="I455" i="1"/>
  <c r="I454" i="1"/>
  <c r="J452" i="1"/>
  <c r="I452" i="1"/>
  <c r="J450" i="1"/>
  <c r="I450" i="1"/>
  <c r="I449" i="1" s="1"/>
  <c r="J447" i="1"/>
  <c r="J446" i="1" s="1"/>
  <c r="K446" i="1" s="1"/>
  <c r="I447" i="1"/>
  <c r="I446" i="1" s="1"/>
  <c r="J443" i="1"/>
  <c r="J442" i="1" s="1"/>
  <c r="I443" i="1"/>
  <c r="J440" i="1"/>
  <c r="J439" i="1" s="1"/>
  <c r="I440" i="1"/>
  <c r="I439" i="1" s="1"/>
  <c r="J426" i="1"/>
  <c r="J425" i="1" s="1"/>
  <c r="J424" i="1" s="1"/>
  <c r="I426" i="1"/>
  <c r="I425" i="1" s="1"/>
  <c r="J421" i="1"/>
  <c r="J420" i="1" s="1"/>
  <c r="J419" i="1" s="1"/>
  <c r="J418" i="1" s="1"/>
  <c r="I421" i="1"/>
  <c r="I420" i="1" s="1"/>
  <c r="I419" i="1" s="1"/>
  <c r="I418" i="1" s="1"/>
  <c r="J416" i="1"/>
  <c r="J415" i="1" s="1"/>
  <c r="J414" i="1" s="1"/>
  <c r="J413" i="1" s="1"/>
  <c r="I416" i="1"/>
  <c r="I415" i="1" s="1"/>
  <c r="I414" i="1" s="1"/>
  <c r="I413" i="1" s="1"/>
  <c r="J411" i="1"/>
  <c r="J410" i="1" s="1"/>
  <c r="J409" i="1" s="1"/>
  <c r="J408" i="1" s="1"/>
  <c r="I411" i="1"/>
  <c r="I410" i="1" s="1"/>
  <c r="I409" i="1" s="1"/>
  <c r="I408" i="1" s="1"/>
  <c r="J406" i="1"/>
  <c r="K406" i="1" s="1"/>
  <c r="I406" i="1"/>
  <c r="J404" i="1"/>
  <c r="J403" i="1" s="1"/>
  <c r="I404" i="1"/>
  <c r="I403" i="1"/>
  <c r="I402" i="1" s="1"/>
  <c r="I401" i="1" s="1"/>
  <c r="J398" i="1"/>
  <c r="J397" i="1" s="1"/>
  <c r="J396" i="1" s="1"/>
  <c r="J395" i="1" s="1"/>
  <c r="J394" i="1" s="1"/>
  <c r="I398" i="1"/>
  <c r="I397" i="1" s="1"/>
  <c r="I396" i="1" s="1"/>
  <c r="I395" i="1" s="1"/>
  <c r="I394" i="1" s="1"/>
  <c r="J392" i="1"/>
  <c r="J391" i="1" s="1"/>
  <c r="J390" i="1" s="1"/>
  <c r="J389" i="1" s="1"/>
  <c r="I392" i="1"/>
  <c r="I391" i="1" s="1"/>
  <c r="I390" i="1" s="1"/>
  <c r="I389" i="1" s="1"/>
  <c r="J387" i="1"/>
  <c r="J386" i="1" s="1"/>
  <c r="J385" i="1" s="1"/>
  <c r="J384" i="1" s="1"/>
  <c r="I387" i="1"/>
  <c r="I386" i="1" s="1"/>
  <c r="I385" i="1" s="1"/>
  <c r="I384" i="1" s="1"/>
  <c r="J381" i="1"/>
  <c r="J380" i="1" s="1"/>
  <c r="I381" i="1"/>
  <c r="I380" i="1" s="1"/>
  <c r="J378" i="1"/>
  <c r="I378" i="1"/>
  <c r="J376" i="1"/>
  <c r="I376" i="1"/>
  <c r="K376" i="1" s="1"/>
  <c r="J375" i="1"/>
  <c r="I375" i="1"/>
  <c r="J372" i="1"/>
  <c r="J371" i="1" s="1"/>
  <c r="I372" i="1"/>
  <c r="I371" i="1" s="1"/>
  <c r="I370" i="1" s="1"/>
  <c r="J367" i="1"/>
  <c r="K367" i="1" s="1"/>
  <c r="I367" i="1"/>
  <c r="J365" i="1"/>
  <c r="I365" i="1"/>
  <c r="I364" i="1" s="1"/>
  <c r="J362" i="1"/>
  <c r="J361" i="1" s="1"/>
  <c r="K361" i="1" s="1"/>
  <c r="I362" i="1"/>
  <c r="I361" i="1"/>
  <c r="J358" i="1"/>
  <c r="K358" i="1" s="1"/>
  <c r="I358" i="1"/>
  <c r="J356" i="1"/>
  <c r="I356" i="1"/>
  <c r="J350" i="1"/>
  <c r="J349" i="1" s="1"/>
  <c r="I350" i="1"/>
  <c r="I349" i="1" s="1"/>
  <c r="J347" i="1"/>
  <c r="J346" i="1" s="1"/>
  <c r="I347" i="1"/>
  <c r="I346" i="1" s="1"/>
  <c r="J341" i="1"/>
  <c r="J340" i="1" s="1"/>
  <c r="J339" i="1" s="1"/>
  <c r="J338" i="1" s="1"/>
  <c r="I341" i="1"/>
  <c r="I340" i="1" s="1"/>
  <c r="I339" i="1" s="1"/>
  <c r="I338" i="1" s="1"/>
  <c r="J336" i="1"/>
  <c r="J335" i="1" s="1"/>
  <c r="I336" i="1"/>
  <c r="I335" i="1" s="1"/>
  <c r="J333" i="1"/>
  <c r="J332" i="1" s="1"/>
  <c r="I333" i="1"/>
  <c r="I332" i="1" s="1"/>
  <c r="J330" i="1"/>
  <c r="J329" i="1" s="1"/>
  <c r="I330" i="1"/>
  <c r="I329" i="1" s="1"/>
  <c r="J327" i="1"/>
  <c r="J326" i="1" s="1"/>
  <c r="I327" i="1"/>
  <c r="I326" i="1" s="1"/>
  <c r="J324" i="1"/>
  <c r="J323" i="1" s="1"/>
  <c r="I324" i="1"/>
  <c r="I323" i="1" s="1"/>
  <c r="J321" i="1"/>
  <c r="J320" i="1" s="1"/>
  <c r="I321" i="1"/>
  <c r="I320" i="1" s="1"/>
  <c r="J317" i="1"/>
  <c r="J316" i="1" s="1"/>
  <c r="J315" i="1" s="1"/>
  <c r="I317" i="1"/>
  <c r="I316" i="1" s="1"/>
  <c r="I315" i="1" s="1"/>
  <c r="J311" i="1"/>
  <c r="I311" i="1"/>
  <c r="J309" i="1"/>
  <c r="I309" i="1"/>
  <c r="J307" i="1"/>
  <c r="I307" i="1"/>
  <c r="I306" i="1" s="1"/>
  <c r="J304" i="1"/>
  <c r="J303" i="1" s="1"/>
  <c r="I304" i="1"/>
  <c r="I303" i="1" s="1"/>
  <c r="J297" i="1"/>
  <c r="I297" i="1"/>
  <c r="I296" i="1" s="1"/>
  <c r="I295" i="1" s="1"/>
  <c r="I294" i="1" s="1"/>
  <c r="J292" i="1"/>
  <c r="J291" i="1" s="1"/>
  <c r="I292" i="1"/>
  <c r="I291" i="1" s="1"/>
  <c r="I290" i="1" s="1"/>
  <c r="I289" i="1" s="1"/>
  <c r="J286" i="1"/>
  <c r="J285" i="1" s="1"/>
  <c r="J284" i="1" s="1"/>
  <c r="J283" i="1" s="1"/>
  <c r="I286" i="1"/>
  <c r="I285" i="1" s="1"/>
  <c r="I284" i="1" s="1"/>
  <c r="I283" i="1" s="1"/>
  <c r="J281" i="1"/>
  <c r="J280" i="1" s="1"/>
  <c r="J279" i="1" s="1"/>
  <c r="J278" i="1" s="1"/>
  <c r="I281" i="1"/>
  <c r="I280" i="1" s="1"/>
  <c r="I279" i="1" s="1"/>
  <c r="I278" i="1" s="1"/>
  <c r="J276" i="1"/>
  <c r="J275" i="1" s="1"/>
  <c r="I276" i="1"/>
  <c r="I275" i="1" s="1"/>
  <c r="J273" i="1"/>
  <c r="J272" i="1" s="1"/>
  <c r="I273" i="1"/>
  <c r="I272" i="1" s="1"/>
  <c r="J270" i="1"/>
  <c r="J269" i="1" s="1"/>
  <c r="I270" i="1"/>
  <c r="I269" i="1" s="1"/>
  <c r="J267" i="1"/>
  <c r="J266" i="1" s="1"/>
  <c r="I267" i="1"/>
  <c r="I266" i="1" s="1"/>
  <c r="J264" i="1"/>
  <c r="J263" i="1" s="1"/>
  <c r="I264" i="1"/>
  <c r="I263" i="1" s="1"/>
  <c r="J261" i="1"/>
  <c r="J260" i="1" s="1"/>
  <c r="I261" i="1"/>
  <c r="I260" i="1" s="1"/>
  <c r="J258" i="1"/>
  <c r="J257" i="1" s="1"/>
  <c r="I258" i="1"/>
  <c r="I257" i="1" s="1"/>
  <c r="J255" i="1"/>
  <c r="J254" i="1" s="1"/>
  <c r="I255" i="1"/>
  <c r="I254" i="1" s="1"/>
  <c r="J252" i="1"/>
  <c r="J251" i="1" s="1"/>
  <c r="I252" i="1"/>
  <c r="I251" i="1" s="1"/>
  <c r="J249" i="1"/>
  <c r="J248" i="1" s="1"/>
  <c r="I249" i="1"/>
  <c r="I248" i="1" s="1"/>
  <c r="J246" i="1"/>
  <c r="J245" i="1" s="1"/>
  <c r="I246" i="1"/>
  <c r="I245" i="1" s="1"/>
  <c r="J243" i="1"/>
  <c r="J242" i="1" s="1"/>
  <c r="I243" i="1"/>
  <c r="I242" i="1" s="1"/>
  <c r="J240" i="1"/>
  <c r="J239" i="1" s="1"/>
  <c r="I240" i="1"/>
  <c r="I239" i="1" s="1"/>
  <c r="J234" i="1"/>
  <c r="K234" i="1" s="1"/>
  <c r="I234" i="1"/>
  <c r="J232" i="1"/>
  <c r="K232" i="1" s="1"/>
  <c r="I232" i="1"/>
  <c r="J230" i="1"/>
  <c r="K230" i="1" s="1"/>
  <c r="I230" i="1"/>
  <c r="I229" i="1"/>
  <c r="J227" i="1"/>
  <c r="I227" i="1"/>
  <c r="I226" i="1" s="1"/>
  <c r="J220" i="1"/>
  <c r="J219" i="1" s="1"/>
  <c r="I220" i="1"/>
  <c r="I219" i="1" s="1"/>
  <c r="J217" i="1"/>
  <c r="I217" i="1"/>
  <c r="J215" i="1"/>
  <c r="I215" i="1"/>
  <c r="J213" i="1"/>
  <c r="I213" i="1"/>
  <c r="I212" i="1" s="1"/>
  <c r="J207" i="1"/>
  <c r="J206" i="1" s="1"/>
  <c r="J205" i="1" s="1"/>
  <c r="J204" i="1" s="1"/>
  <c r="I207" i="1"/>
  <c r="I206" i="1" s="1"/>
  <c r="I205" i="1" s="1"/>
  <c r="I204" i="1" s="1"/>
  <c r="J202" i="1"/>
  <c r="J201" i="1" s="1"/>
  <c r="I202" i="1"/>
  <c r="I201" i="1" s="1"/>
  <c r="J198" i="1"/>
  <c r="J197" i="1" s="1"/>
  <c r="I198" i="1"/>
  <c r="I197" i="1" s="1"/>
  <c r="J195" i="1"/>
  <c r="J194" i="1" s="1"/>
  <c r="I195" i="1"/>
  <c r="I194" i="1" s="1"/>
  <c r="J192" i="1"/>
  <c r="I192" i="1"/>
  <c r="J190" i="1"/>
  <c r="I190" i="1"/>
  <c r="J187" i="1"/>
  <c r="J186" i="1" s="1"/>
  <c r="I187" i="1"/>
  <c r="I186" i="1" s="1"/>
  <c r="J182" i="1"/>
  <c r="I182" i="1"/>
  <c r="I181" i="1" s="1"/>
  <c r="I180" i="1" s="1"/>
  <c r="I179" i="1" s="1"/>
  <c r="J176" i="1"/>
  <c r="J175" i="1" s="1"/>
  <c r="J174" i="1" s="1"/>
  <c r="J173" i="1" s="1"/>
  <c r="I176" i="1"/>
  <c r="I175" i="1" s="1"/>
  <c r="I174" i="1" s="1"/>
  <c r="I173" i="1" s="1"/>
  <c r="J171" i="1"/>
  <c r="J170" i="1" s="1"/>
  <c r="J169" i="1" s="1"/>
  <c r="J168" i="1" s="1"/>
  <c r="I171" i="1"/>
  <c r="I170" i="1" s="1"/>
  <c r="I169" i="1" s="1"/>
  <c r="I168" i="1" s="1"/>
  <c r="J166" i="1"/>
  <c r="J165" i="1" s="1"/>
  <c r="I166" i="1"/>
  <c r="I165" i="1" s="1"/>
  <c r="J163" i="1"/>
  <c r="J162" i="1" s="1"/>
  <c r="I163" i="1"/>
  <c r="I162" i="1" s="1"/>
  <c r="J158" i="1"/>
  <c r="J157" i="1" s="1"/>
  <c r="I158" i="1"/>
  <c r="I157" i="1" s="1"/>
  <c r="J155" i="1"/>
  <c r="K155" i="1" s="1"/>
  <c r="I155" i="1"/>
  <c r="J153" i="1"/>
  <c r="J152" i="1" s="1"/>
  <c r="K152" i="1" s="1"/>
  <c r="I153" i="1"/>
  <c r="I152" i="1" s="1"/>
  <c r="J150" i="1"/>
  <c r="J149" i="1" s="1"/>
  <c r="I150" i="1"/>
  <c r="I149" i="1" s="1"/>
  <c r="J147" i="1"/>
  <c r="I147" i="1"/>
  <c r="I146" i="1" s="1"/>
  <c r="J144" i="1"/>
  <c r="J143" i="1" s="1"/>
  <c r="I144" i="1"/>
  <c r="I143" i="1" s="1"/>
  <c r="J138" i="1"/>
  <c r="J137" i="1" s="1"/>
  <c r="I138" i="1"/>
  <c r="I137" i="1" s="1"/>
  <c r="J135" i="1"/>
  <c r="J134" i="1" s="1"/>
  <c r="I135" i="1"/>
  <c r="I134" i="1" s="1"/>
  <c r="J132" i="1"/>
  <c r="J131" i="1" s="1"/>
  <c r="I132" i="1"/>
  <c r="I131" i="1" s="1"/>
  <c r="J129" i="1"/>
  <c r="J128" i="1" s="1"/>
  <c r="I129" i="1"/>
  <c r="I128" i="1" s="1"/>
  <c r="J123" i="1"/>
  <c r="J122" i="1" s="1"/>
  <c r="J121" i="1" s="1"/>
  <c r="J120" i="1" s="1"/>
  <c r="I123" i="1"/>
  <c r="I122" i="1" s="1"/>
  <c r="I121" i="1" s="1"/>
  <c r="I120" i="1" s="1"/>
  <c r="J118" i="1"/>
  <c r="J117" i="1" s="1"/>
  <c r="I118" i="1"/>
  <c r="I117" i="1" s="1"/>
  <c r="I116" i="1" s="1"/>
  <c r="I115" i="1" s="1"/>
  <c r="J113" i="1"/>
  <c r="J112" i="1" s="1"/>
  <c r="I113" i="1"/>
  <c r="I112" i="1" s="1"/>
  <c r="J110" i="1"/>
  <c r="J109" i="1" s="1"/>
  <c r="I110" i="1"/>
  <c r="I109" i="1" s="1"/>
  <c r="J104" i="1"/>
  <c r="I104" i="1"/>
  <c r="I103" i="1" s="1"/>
  <c r="I102" i="1" s="1"/>
  <c r="I101" i="1" s="1"/>
  <c r="I100" i="1" s="1"/>
  <c r="J98" i="1"/>
  <c r="J97" i="1" s="1"/>
  <c r="J96" i="1" s="1"/>
  <c r="J95" i="1" s="1"/>
  <c r="J94" i="1" s="1"/>
  <c r="I98" i="1"/>
  <c r="I97" i="1" s="1"/>
  <c r="I96" i="1" s="1"/>
  <c r="I95" i="1" s="1"/>
  <c r="I94" i="1" s="1"/>
  <c r="J88" i="1"/>
  <c r="J87" i="1" s="1"/>
  <c r="J86" i="1" s="1"/>
  <c r="J85" i="1" s="1"/>
  <c r="I88" i="1"/>
  <c r="I87" i="1" s="1"/>
  <c r="I86" i="1" s="1"/>
  <c r="I85" i="1" s="1"/>
  <c r="J83" i="1"/>
  <c r="J82" i="1" s="1"/>
  <c r="J81" i="1" s="1"/>
  <c r="J80" i="1" s="1"/>
  <c r="I83" i="1"/>
  <c r="I82" i="1" s="1"/>
  <c r="I81" i="1" s="1"/>
  <c r="I80" i="1" s="1"/>
  <c r="J78" i="1"/>
  <c r="J77" i="1" s="1"/>
  <c r="J76" i="1" s="1"/>
  <c r="J75" i="1" s="1"/>
  <c r="I78" i="1"/>
  <c r="I77" i="1" s="1"/>
  <c r="I76" i="1" s="1"/>
  <c r="I75" i="1" s="1"/>
  <c r="J73" i="1"/>
  <c r="I73" i="1"/>
  <c r="J71" i="1"/>
  <c r="J70" i="1" s="1"/>
  <c r="J69" i="1" s="1"/>
  <c r="J68" i="1" s="1"/>
  <c r="I71" i="1"/>
  <c r="I70" i="1" s="1"/>
  <c r="I69" i="1" s="1"/>
  <c r="I68" i="1" s="1"/>
  <c r="J66" i="1"/>
  <c r="J65" i="1" s="1"/>
  <c r="J64" i="1" s="1"/>
  <c r="J63" i="1" s="1"/>
  <c r="I66" i="1"/>
  <c r="I65" i="1" s="1"/>
  <c r="I64" i="1" s="1"/>
  <c r="I63" i="1" s="1"/>
  <c r="J61" i="1"/>
  <c r="K61" i="1" s="1"/>
  <c r="I61" i="1"/>
  <c r="J59" i="1"/>
  <c r="J58" i="1" s="1"/>
  <c r="J57" i="1" s="1"/>
  <c r="J56" i="1" s="1"/>
  <c r="I59" i="1"/>
  <c r="I58" i="1" s="1"/>
  <c r="I57" i="1" s="1"/>
  <c r="I56" i="1" s="1"/>
  <c r="J54" i="1"/>
  <c r="J53" i="1" s="1"/>
  <c r="I54" i="1"/>
  <c r="I53" i="1" s="1"/>
  <c r="J51" i="1"/>
  <c r="I51" i="1"/>
  <c r="J49" i="1"/>
  <c r="I49" i="1"/>
  <c r="I46" i="1" s="1"/>
  <c r="J47" i="1"/>
  <c r="I47" i="1"/>
  <c r="J42" i="1"/>
  <c r="J41" i="1" s="1"/>
  <c r="J40" i="1" s="1"/>
  <c r="J39" i="1" s="1"/>
  <c r="I42" i="1"/>
  <c r="I41" i="1" s="1"/>
  <c r="I40" i="1" s="1"/>
  <c r="I39" i="1" s="1"/>
  <c r="J37" i="1"/>
  <c r="I37" i="1"/>
  <c r="J35" i="1"/>
  <c r="I35" i="1"/>
  <c r="I34" i="1" s="1"/>
  <c r="I33" i="1" s="1"/>
  <c r="I32" i="1" s="1"/>
  <c r="J30" i="1"/>
  <c r="J29" i="1" s="1"/>
  <c r="J28" i="1" s="1"/>
  <c r="J27" i="1" s="1"/>
  <c r="I30" i="1"/>
  <c r="I29" i="1" s="1"/>
  <c r="I28" i="1" s="1"/>
  <c r="I27" i="1" s="1"/>
  <c r="J25" i="1"/>
  <c r="J24" i="1" s="1"/>
  <c r="I25" i="1"/>
  <c r="I24" i="1" s="1"/>
  <c r="J22" i="1"/>
  <c r="I22" i="1"/>
  <c r="J20" i="1"/>
  <c r="K20" i="1" s="1"/>
  <c r="I20" i="1"/>
  <c r="J18" i="1"/>
  <c r="I18" i="1"/>
  <c r="J15" i="1"/>
  <c r="J14" i="1" s="1"/>
  <c r="I15" i="1"/>
  <c r="I14" i="1" s="1"/>
  <c r="J438" i="1" l="1"/>
  <c r="K443" i="1"/>
  <c r="K378" i="1"/>
  <c r="K248" i="1"/>
  <c r="K303" i="1"/>
  <c r="K131" i="1"/>
  <c r="K323" i="1"/>
  <c r="I400" i="1"/>
  <c r="K413" i="1"/>
  <c r="K162" i="1"/>
  <c r="K278" i="1"/>
  <c r="I45" i="1"/>
  <c r="I44" i="1" s="1"/>
  <c r="K143" i="1"/>
  <c r="I161" i="1"/>
  <c r="I160" i="1" s="1"/>
  <c r="K263" i="1"/>
  <c r="K408" i="1"/>
  <c r="K418" i="1"/>
  <c r="K219" i="1"/>
  <c r="K424" i="1"/>
  <c r="J402" i="1"/>
  <c r="J401" i="1" s="1"/>
  <c r="K401" i="1" s="1"/>
  <c r="K403" i="1"/>
  <c r="K18" i="1"/>
  <c r="K22" i="1"/>
  <c r="K85" i="1"/>
  <c r="K192" i="1"/>
  <c r="K217" i="1"/>
  <c r="I17" i="1"/>
  <c r="I13" i="1" s="1"/>
  <c r="I12" i="1" s="1"/>
  <c r="K27" i="1"/>
  <c r="K37" i="1"/>
  <c r="K47" i="1"/>
  <c r="K51" i="1"/>
  <c r="K73" i="1"/>
  <c r="K80" i="1"/>
  <c r="I189" i="1"/>
  <c r="K197" i="1"/>
  <c r="K227" i="1"/>
  <c r="K272" i="1"/>
  <c r="K304" i="1"/>
  <c r="K309" i="1"/>
  <c r="K315" i="1"/>
  <c r="K326" i="1"/>
  <c r="K336" i="1"/>
  <c r="K346" i="1"/>
  <c r="J355" i="1"/>
  <c r="J364" i="1"/>
  <c r="K364" i="1" s="1"/>
  <c r="K380" i="1"/>
  <c r="K452" i="1"/>
  <c r="I458" i="1"/>
  <c r="I457" i="1" s="1"/>
  <c r="K457" i="1" s="1"/>
  <c r="K365" i="1"/>
  <c r="K463" i="1"/>
  <c r="K59" i="1"/>
  <c r="K35" i="1"/>
  <c r="K49" i="1"/>
  <c r="K128" i="1"/>
  <c r="K137" i="1"/>
  <c r="K201" i="1"/>
  <c r="I225" i="1"/>
  <c r="I224" i="1" s="1"/>
  <c r="I223" i="1" s="1"/>
  <c r="K239" i="1"/>
  <c r="K269" i="1"/>
  <c r="K275" i="1"/>
  <c r="K311" i="1"/>
  <c r="K329" i="1"/>
  <c r="K335" i="1"/>
  <c r="K349" i="1"/>
  <c r="K389" i="1"/>
  <c r="I90" i="1"/>
  <c r="K90" i="1" s="1"/>
  <c r="K404" i="1"/>
  <c r="K58" i="1"/>
  <c r="K56" i="1"/>
  <c r="K75" i="1"/>
  <c r="K63" i="1"/>
  <c r="K112" i="1"/>
  <c r="K213" i="1"/>
  <c r="J229" i="1"/>
  <c r="K229" i="1" s="1"/>
  <c r="I355" i="1"/>
  <c r="I354" i="1" s="1"/>
  <c r="I353" i="1" s="1"/>
  <c r="I360" i="1"/>
  <c r="I442" i="1"/>
  <c r="K442" i="1" s="1"/>
  <c r="I445" i="1"/>
  <c r="K461" i="1"/>
  <c r="K447" i="1"/>
  <c r="K362" i="1"/>
  <c r="K120" i="1"/>
  <c r="K266" i="1"/>
  <c r="K149" i="1"/>
  <c r="K168" i="1"/>
  <c r="I288" i="1"/>
  <c r="K165" i="1"/>
  <c r="I142" i="1"/>
  <c r="I141" i="1" s="1"/>
  <c r="I238" i="1"/>
  <c r="I237" i="1" s="1"/>
  <c r="I236" i="1" s="1"/>
  <c r="K283" i="1"/>
  <c r="I319" i="1"/>
  <c r="I314" i="1" s="1"/>
  <c r="I313" i="1" s="1"/>
  <c r="K384" i="1"/>
  <c r="K425" i="1"/>
  <c r="K420" i="1"/>
  <c r="K416" i="1"/>
  <c r="K391" i="1"/>
  <c r="K385" i="1"/>
  <c r="K340" i="1"/>
  <c r="K316" i="1"/>
  <c r="K280" i="1"/>
  <c r="K276" i="1"/>
  <c r="K267" i="1"/>
  <c r="K202" i="1"/>
  <c r="K171" i="1"/>
  <c r="K122" i="1"/>
  <c r="K66" i="1"/>
  <c r="K29" i="1"/>
  <c r="K94" i="1"/>
  <c r="K104" i="1"/>
  <c r="K134" i="1"/>
  <c r="K182" i="1"/>
  <c r="K257" i="1"/>
  <c r="K320" i="1"/>
  <c r="K338" i="1"/>
  <c r="K371" i="1"/>
  <c r="K419" i="1"/>
  <c r="K415" i="1"/>
  <c r="K411" i="1"/>
  <c r="K390" i="1"/>
  <c r="K356" i="1"/>
  <c r="K327" i="1"/>
  <c r="K279" i="1"/>
  <c r="K170" i="1"/>
  <c r="K166" i="1"/>
  <c r="K144" i="1"/>
  <c r="K121" i="1"/>
  <c r="K113" i="1"/>
  <c r="K87" i="1"/>
  <c r="K78" i="1"/>
  <c r="K65" i="1"/>
  <c r="K57" i="1"/>
  <c r="K28" i="1"/>
  <c r="K24" i="1"/>
  <c r="K68" i="1"/>
  <c r="I108" i="1"/>
  <c r="I107" i="1" s="1"/>
  <c r="I106" i="1" s="1"/>
  <c r="K147" i="1"/>
  <c r="K194" i="1"/>
  <c r="K245" i="1"/>
  <c r="K254" i="1"/>
  <c r="K332" i="1"/>
  <c r="I345" i="1"/>
  <c r="I344" i="1" s="1"/>
  <c r="I343" i="1" s="1"/>
  <c r="I383" i="1"/>
  <c r="K414" i="1"/>
  <c r="K410" i="1"/>
  <c r="K381" i="1"/>
  <c r="K330" i="1"/>
  <c r="K169" i="1"/>
  <c r="K97" i="1"/>
  <c r="K77" i="1"/>
  <c r="K64" i="1"/>
  <c r="K14" i="1"/>
  <c r="K39" i="1"/>
  <c r="K150" i="1"/>
  <c r="K204" i="1"/>
  <c r="K53" i="1"/>
  <c r="J103" i="1"/>
  <c r="J102" i="1" s="1"/>
  <c r="J101" i="1" s="1"/>
  <c r="J100" i="1" s="1"/>
  <c r="K100" i="1" s="1"/>
  <c r="K109" i="1"/>
  <c r="J181" i="1"/>
  <c r="K186" i="1"/>
  <c r="K242" i="1"/>
  <c r="K251" i="1"/>
  <c r="K260" i="1"/>
  <c r="K297" i="1"/>
  <c r="J345" i="1"/>
  <c r="J374" i="1"/>
  <c r="K394" i="1"/>
  <c r="K426" i="1"/>
  <c r="K421" i="1"/>
  <c r="K409" i="1"/>
  <c r="K392" i="1"/>
  <c r="K347" i="1"/>
  <c r="K317" i="1"/>
  <c r="K281" i="1"/>
  <c r="K273" i="1"/>
  <c r="K264" i="1"/>
  <c r="K258" i="1"/>
  <c r="K249" i="1"/>
  <c r="K132" i="1"/>
  <c r="K123" i="1"/>
  <c r="K95" i="1"/>
  <c r="K76" i="1"/>
  <c r="K30" i="1"/>
  <c r="K458" i="1"/>
  <c r="K459" i="1"/>
  <c r="J454" i="1"/>
  <c r="K454" i="1" s="1"/>
  <c r="J449" i="1"/>
  <c r="K449" i="1" s="1"/>
  <c r="K450" i="1"/>
  <c r="I438" i="1"/>
  <c r="I423" i="1" s="1"/>
  <c r="K395" i="1"/>
  <c r="K398" i="1"/>
  <c r="K397" i="1"/>
  <c r="K396" i="1"/>
  <c r="K387" i="1"/>
  <c r="K386" i="1"/>
  <c r="K375" i="1"/>
  <c r="K372" i="1"/>
  <c r="J370" i="1"/>
  <c r="K350" i="1"/>
  <c r="K341" i="1"/>
  <c r="K339" i="1"/>
  <c r="K324" i="1"/>
  <c r="K321" i="1"/>
  <c r="J306" i="1"/>
  <c r="K306" i="1" s="1"/>
  <c r="K307" i="1"/>
  <c r="J296" i="1"/>
  <c r="J290" i="1"/>
  <c r="K291" i="1"/>
  <c r="K292" i="1"/>
  <c r="K284" i="1"/>
  <c r="K286" i="1"/>
  <c r="K285" i="1"/>
  <c r="K270" i="1"/>
  <c r="K261" i="1"/>
  <c r="K255" i="1"/>
  <c r="K252" i="1"/>
  <c r="K246" i="1"/>
  <c r="K243" i="1"/>
  <c r="K240" i="1"/>
  <c r="J226" i="1"/>
  <c r="K226" i="1" s="1"/>
  <c r="K220" i="1"/>
  <c r="J212" i="1"/>
  <c r="K212" i="1" s="1"/>
  <c r="K215" i="1"/>
  <c r="K206" i="1"/>
  <c r="K205" i="1"/>
  <c r="K207" i="1"/>
  <c r="K198" i="1"/>
  <c r="K195" i="1"/>
  <c r="J189" i="1"/>
  <c r="K189" i="1" s="1"/>
  <c r="K190" i="1"/>
  <c r="K187" i="1"/>
  <c r="K163" i="1"/>
  <c r="J161" i="1"/>
  <c r="K157" i="1"/>
  <c r="K158" i="1"/>
  <c r="K153" i="1"/>
  <c r="J146" i="1"/>
  <c r="K146" i="1" s="1"/>
  <c r="K138" i="1"/>
  <c r="K135" i="1"/>
  <c r="K129" i="1"/>
  <c r="J116" i="1"/>
  <c r="K117" i="1"/>
  <c r="K118" i="1"/>
  <c r="K110" i="1"/>
  <c r="K103" i="1"/>
  <c r="K96" i="1"/>
  <c r="K98" i="1"/>
  <c r="K86" i="1"/>
  <c r="K88" i="1"/>
  <c r="K83" i="1"/>
  <c r="K82" i="1"/>
  <c r="K81" i="1"/>
  <c r="K70" i="1"/>
  <c r="K69" i="1"/>
  <c r="K71" i="1"/>
  <c r="K54" i="1"/>
  <c r="K42" i="1"/>
  <c r="K41" i="1"/>
  <c r="K40" i="1"/>
  <c r="K25" i="1"/>
  <c r="K15" i="1"/>
  <c r="K440" i="1"/>
  <c r="K439" i="1"/>
  <c r="K333" i="1"/>
  <c r="K173" i="1"/>
  <c r="K175" i="1"/>
  <c r="K176" i="1"/>
  <c r="K174" i="1"/>
  <c r="J319" i="1"/>
  <c r="J302" i="1"/>
  <c r="J127" i="1"/>
  <c r="J108" i="1"/>
  <c r="J46" i="1"/>
  <c r="J34" i="1"/>
  <c r="J17" i="1"/>
  <c r="K17" i="1" s="1"/>
  <c r="I302" i="1"/>
  <c r="I301" i="1" s="1"/>
  <c r="I300" i="1" s="1"/>
  <c r="I185" i="1"/>
  <c r="I184" i="1" s="1"/>
  <c r="I178" i="1" s="1"/>
  <c r="I211" i="1"/>
  <c r="I210" i="1" s="1"/>
  <c r="I209" i="1" s="1"/>
  <c r="I127" i="1"/>
  <c r="I126" i="1" s="1"/>
  <c r="I125" i="1" s="1"/>
  <c r="J238" i="1"/>
  <c r="J185" i="1"/>
  <c r="I374" i="1"/>
  <c r="I369" i="1" s="1"/>
  <c r="J383" i="1"/>
  <c r="K383" i="1" s="1"/>
  <c r="H358" i="1"/>
  <c r="J360" i="1" l="1"/>
  <c r="K355" i="1"/>
  <c r="J354" i="1"/>
  <c r="K354" i="1" s="1"/>
  <c r="I140" i="1"/>
  <c r="I11" i="1" s="1"/>
  <c r="K402" i="1"/>
  <c r="I222" i="1"/>
  <c r="K101" i="1"/>
  <c r="J13" i="1"/>
  <c r="J12" i="1" s="1"/>
  <c r="K12" i="1" s="1"/>
  <c r="J400" i="1"/>
  <c r="K400" i="1" s="1"/>
  <c r="K102" i="1"/>
  <c r="K374" i="1"/>
  <c r="J142" i="1"/>
  <c r="J141" i="1" s="1"/>
  <c r="K438" i="1"/>
  <c r="I352" i="1"/>
  <c r="I299" i="1" s="1"/>
  <c r="J344" i="1"/>
  <c r="K345" i="1"/>
  <c r="J180" i="1"/>
  <c r="K181" i="1"/>
  <c r="J445" i="1"/>
  <c r="K445" i="1" s="1"/>
  <c r="J369" i="1"/>
  <c r="K369" i="1" s="1"/>
  <c r="K370" i="1"/>
  <c r="J301" i="1"/>
  <c r="K302" i="1"/>
  <c r="J295" i="1"/>
  <c r="K296" i="1"/>
  <c r="J289" i="1"/>
  <c r="K290" i="1"/>
  <c r="J237" i="1"/>
  <c r="K238" i="1"/>
  <c r="J225" i="1"/>
  <c r="J211" i="1"/>
  <c r="K211" i="1" s="1"/>
  <c r="J184" i="1"/>
  <c r="K185" i="1"/>
  <c r="J160" i="1"/>
  <c r="K160" i="1" s="1"/>
  <c r="K161" i="1"/>
  <c r="J126" i="1"/>
  <c r="K127" i="1"/>
  <c r="J115" i="1"/>
  <c r="K115" i="1" s="1"/>
  <c r="K116" i="1"/>
  <c r="J107" i="1"/>
  <c r="K108" i="1"/>
  <c r="J45" i="1"/>
  <c r="K46" i="1"/>
  <c r="J33" i="1"/>
  <c r="K34" i="1"/>
  <c r="K360" i="1"/>
  <c r="J314" i="1"/>
  <c r="K319" i="1"/>
  <c r="H426" i="1"/>
  <c r="H425" i="1" s="1"/>
  <c r="H336" i="1"/>
  <c r="H411" i="1"/>
  <c r="H410" i="1" s="1"/>
  <c r="H409" i="1" s="1"/>
  <c r="H408" i="1" s="1"/>
  <c r="H381" i="1"/>
  <c r="H380" i="1" s="1"/>
  <c r="H341" i="1"/>
  <c r="H340" i="1" s="1"/>
  <c r="H339" i="1" s="1"/>
  <c r="H317" i="1"/>
  <c r="H316" i="1" s="1"/>
  <c r="H276" i="1"/>
  <c r="H275" i="1" s="1"/>
  <c r="H272" i="1"/>
  <c r="H273" i="1"/>
  <c r="H264" i="1"/>
  <c r="H171" i="1"/>
  <c r="H170" i="1" s="1"/>
  <c r="H169" i="1" s="1"/>
  <c r="H168" i="1" s="1"/>
  <c r="H158" i="1"/>
  <c r="H157" i="1" s="1"/>
  <c r="H104" i="1"/>
  <c r="H155" i="1"/>
  <c r="H150" i="1"/>
  <c r="H149" i="1" s="1"/>
  <c r="H163" i="1"/>
  <c r="H162" i="1" s="1"/>
  <c r="H59" i="1"/>
  <c r="H61" i="1"/>
  <c r="H58" i="1" s="1"/>
  <c r="H57" i="1" s="1"/>
  <c r="J353" i="1" l="1"/>
  <c r="J352" i="1" s="1"/>
  <c r="K352" i="1" s="1"/>
  <c r="J210" i="1"/>
  <c r="J209" i="1" s="1"/>
  <c r="K209" i="1" s="1"/>
  <c r="K13" i="1"/>
  <c r="I466" i="1"/>
  <c r="K142" i="1"/>
  <c r="J423" i="1"/>
  <c r="K423" i="1" s="1"/>
  <c r="J179" i="1"/>
  <c r="K179" i="1" s="1"/>
  <c r="K180" i="1"/>
  <c r="J343" i="1"/>
  <c r="K343" i="1" s="1"/>
  <c r="K344" i="1"/>
  <c r="J300" i="1"/>
  <c r="K300" i="1" s="1"/>
  <c r="K301" i="1"/>
  <c r="J294" i="1"/>
  <c r="K294" i="1" s="1"/>
  <c r="K295" i="1"/>
  <c r="K289" i="1"/>
  <c r="J236" i="1"/>
  <c r="K236" i="1" s="1"/>
  <c r="K237" i="1"/>
  <c r="J224" i="1"/>
  <c r="K225" i="1"/>
  <c r="K184" i="1"/>
  <c r="J140" i="1"/>
  <c r="K140" i="1" s="1"/>
  <c r="K141" i="1"/>
  <c r="J125" i="1"/>
  <c r="K125" i="1" s="1"/>
  <c r="K126" i="1"/>
  <c r="J106" i="1"/>
  <c r="K106" i="1" s="1"/>
  <c r="K107" i="1"/>
  <c r="J44" i="1"/>
  <c r="K44" i="1" s="1"/>
  <c r="K45" i="1"/>
  <c r="J32" i="1"/>
  <c r="K32" i="1" s="1"/>
  <c r="K33" i="1"/>
  <c r="J313" i="1"/>
  <c r="K314" i="1"/>
  <c r="H424" i="1"/>
  <c r="H263" i="1"/>
  <c r="H103" i="1"/>
  <c r="H102" i="1" s="1"/>
  <c r="H101" i="1" s="1"/>
  <c r="H56" i="1"/>
  <c r="H338" i="1"/>
  <c r="H315" i="1"/>
  <c r="H335" i="1"/>
  <c r="K353" i="1" l="1"/>
  <c r="J178" i="1"/>
  <c r="K178" i="1" s="1"/>
  <c r="K210" i="1"/>
  <c r="J288" i="1"/>
  <c r="K288" i="1" s="1"/>
  <c r="J223" i="1"/>
  <c r="K224" i="1"/>
  <c r="K313" i="1"/>
  <c r="J299" i="1"/>
  <c r="H100" i="1"/>
  <c r="J11" i="1" l="1"/>
  <c r="K11" i="1" s="1"/>
  <c r="K223" i="1"/>
  <c r="J222" i="1"/>
  <c r="K222" i="1" s="1"/>
  <c r="K299" i="1"/>
  <c r="H464" i="1"/>
  <c r="H461" i="1"/>
  <c r="H459" i="1"/>
  <c r="H455" i="1"/>
  <c r="H452" i="1"/>
  <c r="H450" i="1"/>
  <c r="H447" i="1"/>
  <c r="H443" i="1"/>
  <c r="H440" i="1"/>
  <c r="H421" i="1"/>
  <c r="H416" i="1"/>
  <c r="H406" i="1"/>
  <c r="H404" i="1"/>
  <c r="H398" i="1"/>
  <c r="H392" i="1"/>
  <c r="H387" i="1"/>
  <c r="H378" i="1"/>
  <c r="H376" i="1"/>
  <c r="H372" i="1"/>
  <c r="H367" i="1"/>
  <c r="H365" i="1"/>
  <c r="H362" i="1"/>
  <c r="H361" i="1" s="1"/>
  <c r="H356" i="1"/>
  <c r="H350" i="1"/>
  <c r="H347" i="1"/>
  <c r="H333" i="1"/>
  <c r="H330" i="1"/>
  <c r="H327" i="1"/>
  <c r="H324" i="1"/>
  <c r="H321" i="1"/>
  <c r="H311" i="1"/>
  <c r="H309" i="1"/>
  <c r="H307" i="1"/>
  <c r="H304" i="1"/>
  <c r="J466" i="1" l="1"/>
  <c r="K466" i="1" s="1"/>
  <c r="H364" i="1"/>
  <c r="H355" i="1"/>
  <c r="H306" i="1"/>
  <c r="H458" i="1"/>
  <c r="H375" i="1"/>
  <c r="H374" i="1" s="1"/>
  <c r="H463" i="1"/>
  <c r="H403" i="1"/>
  <c r="H449" i="1"/>
  <c r="H397" i="1"/>
  <c r="H371" i="1"/>
  <c r="H303" i="1"/>
  <c r="H323" i="1"/>
  <c r="H439" i="1"/>
  <c r="H329" i="1"/>
  <c r="H446" i="1"/>
  <c r="H349" i="1"/>
  <c r="H391" i="1"/>
  <c r="H346" i="1"/>
  <c r="H386" i="1"/>
  <c r="H415" i="1"/>
  <c r="H420" i="1"/>
  <c r="H320" i="1"/>
  <c r="H326" i="1"/>
  <c r="H332" i="1"/>
  <c r="H442" i="1"/>
  <c r="H454" i="1"/>
  <c r="H297" i="1"/>
  <c r="H292" i="1"/>
  <c r="H286" i="1"/>
  <c r="H281" i="1"/>
  <c r="H270" i="1"/>
  <c r="H267" i="1"/>
  <c r="H261" i="1"/>
  <c r="H258" i="1"/>
  <c r="H255" i="1"/>
  <c r="H252" i="1"/>
  <c r="H249" i="1"/>
  <c r="H246" i="1"/>
  <c r="H243" i="1"/>
  <c r="H240" i="1"/>
  <c r="H234" i="1"/>
  <c r="H232" i="1"/>
  <c r="H230" i="1"/>
  <c r="H227" i="1"/>
  <c r="H220" i="1"/>
  <c r="H217" i="1"/>
  <c r="H215" i="1"/>
  <c r="H213" i="1"/>
  <c r="H207" i="1"/>
  <c r="H202" i="1"/>
  <c r="H198" i="1"/>
  <c r="H195" i="1"/>
  <c r="H189" i="1"/>
  <c r="H192" i="1"/>
  <c r="H190" i="1"/>
  <c r="H187" i="1"/>
  <c r="H182" i="1"/>
  <c r="H176" i="1"/>
  <c r="H166" i="1"/>
  <c r="H153" i="1"/>
  <c r="H147" i="1"/>
  <c r="H144" i="1"/>
  <c r="H138" i="1"/>
  <c r="H135" i="1"/>
  <c r="H132" i="1"/>
  <c r="H129" i="1"/>
  <c r="H123" i="1"/>
  <c r="H118" i="1"/>
  <c r="H113" i="1"/>
  <c r="H110" i="1"/>
  <c r="H98" i="1"/>
  <c r="H88" i="1"/>
  <c r="H83" i="1"/>
  <c r="H78" i="1"/>
  <c r="H71" i="1"/>
  <c r="H70" i="1" s="1"/>
  <c r="H73" i="1"/>
  <c r="H66" i="1"/>
  <c r="H54" i="1"/>
  <c r="H51" i="1"/>
  <c r="H49" i="1"/>
  <c r="H47" i="1"/>
  <c r="H42" i="1"/>
  <c r="H37" i="1"/>
  <c r="H35" i="1"/>
  <c r="H30" i="1"/>
  <c r="H25" i="1"/>
  <c r="H22" i="1"/>
  <c r="H20" i="1"/>
  <c r="H18" i="1"/>
  <c r="H15" i="1"/>
  <c r="H457" i="1" l="1"/>
  <c r="H17" i="1"/>
  <c r="H46" i="1"/>
  <c r="H197" i="1"/>
  <c r="H212" i="1"/>
  <c r="H34" i="1"/>
  <c r="H69" i="1"/>
  <c r="H229" i="1"/>
  <c r="H402" i="1"/>
  <c r="H360" i="1"/>
  <c r="H319" i="1"/>
  <c r="H314" i="1" s="1"/>
  <c r="H313" i="1" s="1"/>
  <c r="H396" i="1"/>
  <c r="H370" i="1"/>
  <c r="H302" i="1"/>
  <c r="H301" i="1" s="1"/>
  <c r="H266" i="1"/>
  <c r="H194" i="1"/>
  <c r="H186" i="1"/>
  <c r="H226" i="1"/>
  <c r="H245" i="1"/>
  <c r="H152" i="1"/>
  <c r="H24" i="1"/>
  <c r="H29" i="1"/>
  <c r="H146" i="1"/>
  <c r="H128" i="1"/>
  <c r="H134" i="1"/>
  <c r="H291" i="1"/>
  <c r="H77" i="1"/>
  <c r="H82" i="1"/>
  <c r="H87" i="1"/>
  <c r="H97" i="1"/>
  <c r="H181" i="1"/>
  <c r="H296" i="1"/>
  <c r="H438" i="1"/>
  <c r="H53" i="1"/>
  <c r="H68" i="1"/>
  <c r="H109" i="1"/>
  <c r="H251" i="1"/>
  <c r="H41" i="1"/>
  <c r="H445" i="1"/>
  <c r="H14" i="1"/>
  <c r="H131" i="1"/>
  <c r="H201" i="1"/>
  <c r="H206" i="1"/>
  <c r="H257" i="1"/>
  <c r="H419" i="1"/>
  <c r="H345" i="1"/>
  <c r="H137" i="1"/>
  <c r="H239" i="1"/>
  <c r="H354" i="1"/>
  <c r="H65" i="1"/>
  <c r="H112" i="1"/>
  <c r="H117" i="1"/>
  <c r="H122" i="1"/>
  <c r="H143" i="1"/>
  <c r="H165" i="1"/>
  <c r="H161" i="1" s="1"/>
  <c r="H175" i="1"/>
  <c r="H219" i="1"/>
  <c r="H242" i="1"/>
  <c r="H248" i="1"/>
  <c r="H254" i="1"/>
  <c r="H260" i="1"/>
  <c r="H269" i="1"/>
  <c r="H280" i="1"/>
  <c r="H285" i="1"/>
  <c r="H414" i="1"/>
  <c r="H390" i="1"/>
  <c r="H385" i="1"/>
  <c r="H423" i="1" l="1"/>
  <c r="H28" i="1"/>
  <c r="H33" i="1"/>
  <c r="H401" i="1"/>
  <c r="H395" i="1"/>
  <c r="H394" i="1" s="1"/>
  <c r="H225" i="1"/>
  <c r="H224" i="1" s="1"/>
  <c r="H369" i="1"/>
  <c r="H290" i="1"/>
  <c r="H238" i="1"/>
  <c r="H295" i="1"/>
  <c r="H180" i="1"/>
  <c r="H142" i="1"/>
  <c r="H76" i="1"/>
  <c r="H81" i="1"/>
  <c r="H80" i="1" s="1"/>
  <c r="H86" i="1"/>
  <c r="H185" i="1"/>
  <c r="H184" i="1" s="1"/>
  <c r="H96" i="1"/>
  <c r="H95" i="1" s="1"/>
  <c r="H108" i="1"/>
  <c r="H300" i="1"/>
  <c r="H40" i="1"/>
  <c r="H279" i="1"/>
  <c r="H116" i="1"/>
  <c r="H418" i="1"/>
  <c r="H205" i="1"/>
  <c r="H284" i="1"/>
  <c r="H121" i="1"/>
  <c r="H353" i="1"/>
  <c r="H127" i="1"/>
  <c r="H389" i="1"/>
  <c r="H174" i="1"/>
  <c r="H384" i="1"/>
  <c r="H413" i="1"/>
  <c r="H211" i="1"/>
  <c r="H64" i="1"/>
  <c r="H344" i="1"/>
  <c r="H13" i="1"/>
  <c r="H45" i="1"/>
  <c r="H400" i="1" l="1"/>
  <c r="H27" i="1"/>
  <c r="H32" i="1"/>
  <c r="H223" i="1"/>
  <c r="H289" i="1"/>
  <c r="H294" i="1"/>
  <c r="H179" i="1"/>
  <c r="H75" i="1"/>
  <c r="H85" i="1"/>
  <c r="H63" i="1"/>
  <c r="H383" i="1"/>
  <c r="H126" i="1"/>
  <c r="H237" i="1"/>
  <c r="H343" i="1"/>
  <c r="H210" i="1"/>
  <c r="H107" i="1"/>
  <c r="H352" i="1"/>
  <c r="H283" i="1"/>
  <c r="H204" i="1"/>
  <c r="H160" i="1"/>
  <c r="H39" i="1"/>
  <c r="H44" i="1"/>
  <c r="H12" i="1"/>
  <c r="H141" i="1"/>
  <c r="H173" i="1"/>
  <c r="H120" i="1"/>
  <c r="H94" i="1"/>
  <c r="H115" i="1"/>
  <c r="H278" i="1"/>
  <c r="H288" i="1" l="1"/>
  <c r="H140" i="1"/>
  <c r="H299" i="1"/>
  <c r="H236" i="1"/>
  <c r="H209" i="1"/>
  <c r="H106" i="1"/>
  <c r="H178" i="1"/>
  <c r="H125" i="1"/>
  <c r="H11" i="1" l="1"/>
  <c r="H222" i="1"/>
  <c r="H466" i="1" l="1"/>
</calcChain>
</file>

<file path=xl/sharedStrings.xml><?xml version="1.0" encoding="utf-8"?>
<sst xmlns="http://schemas.openxmlformats.org/spreadsheetml/2006/main" count="3057" uniqueCount="335">
  <si>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</si>
  <si>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</si>
  <si>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</si>
  <si>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</si>
  <si>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</si>
  <si>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</si>
  <si>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</si>
  <si>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</si>
  <si>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</si>
  <si>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</si>
  <si>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</si>
  <si>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</si>
  <si>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</si>
  <si>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</si>
  <si>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</si>
  <si>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</si>
  <si>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</si>
  <si>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Реализация полномочий исполнительно-распорядительного органа Сельцовского городского округа</t>
  </si>
  <si>
    <t>01</t>
  </si>
  <si>
    <t>Создание условий для эффективной деятельности главы исполнительно-распорядительного органа муниципального образования и администрации города Сельцо Брянской области</t>
  </si>
  <si>
    <t>0</t>
  </si>
  <si>
    <t>11</t>
  </si>
  <si>
    <t>Администрация города Сельцо Брянской области</t>
  </si>
  <si>
    <t>001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</si>
  <si>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</si>
  <si>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</si>
  <si>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</si>
  <si>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</si>
  <si>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</si>
  <si>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</si>
  <si>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</si>
  <si>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</si>
  <si>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</si>
  <si>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</si>
  <si>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</si>
  <si>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</si>
  <si>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</si>
  <si>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</si>
  <si>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</si>
  <si>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</si>
  <si>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</si>
  <si>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</si>
  <si>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Обеспечение реализации отдельных полномочий переданных на муниципальный уровень</t>
  </si>
  <si>
    <t>12</t>
  </si>
  <si>
    <t>51200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</si>
  <si>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</si>
  <si>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21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</si>
  <si>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</si>
  <si>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12020</t>
  </si>
  <si>
    <t>Обеспечение первичного воинского учета на территориях, где отсутствуют военные комиссариаты</t>
  </si>
  <si>
    <t>22</t>
  </si>
  <si>
    <t>51180</t>
  </si>
  <si>
    <t>Обеспечение готовности администрации города Сельцо Брянской области и служб города Сельцо к реагированию на угрозу или возникновение чрезвычайных ситуаций</t>
  </si>
  <si>
    <t>23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</si>
  <si>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</si>
  <si>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</si>
  <si>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</si>
  <si>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</si>
  <si>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</si>
  <si>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</si>
  <si>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Предупреждение и ликвидация заразных и иных болезней животных</t>
  </si>
  <si>
    <t>31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</si>
  <si>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</si>
  <si>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12510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</si>
  <si>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</si>
  <si>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41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</si>
  <si>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</si>
  <si>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</si>
  <si>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Обеспечение населения качественными услугами городской бани</t>
  </si>
  <si>
    <t>51</t>
  </si>
  <si>
    <t>Мероприятия по обеспечению населения бытовыми услугами</t>
  </si>
  <si>
    <t>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</si>
  <si>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</si>
  <si>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</si>
  <si>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Оказание помощи общественным организациям в области социальной политики</t>
  </si>
  <si>
    <t>61</t>
  </si>
  <si>
    <t>Оказание поддержки социально ориентированным некомерческим организациям</t>
  </si>
  <si>
    <t>82540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</si>
  <si>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</si>
  <si>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</si>
  <si>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</si>
  <si>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Обеспечение деятельности Многофункционального центра на территории Сельцовского городского округа</t>
  </si>
  <si>
    <t>71</t>
  </si>
  <si>
    <t>Многофункциональные центры предоставления государственных и муниципальных услуг</t>
  </si>
  <si>
    <t>80710</t>
  </si>
  <si>
    <t>Субсидии бюджетным учреждениям</t>
  </si>
  <si>
    <t>610</t>
  </si>
  <si>
    <t>Подпрограмма "Обеспечение первичных мер пожарной безопасности Сельцовского городского округа"</t>
  </si>
  <si>
    <t>Обеспечение первичных мер пожарной безопасности</t>
  </si>
  <si>
    <t>Мероприятия в сфере пожарной безопасности</t>
  </si>
  <si>
    <t>81140</t>
  </si>
  <si>
    <t>Подпрограмма "Повышение эффективности и безопасности функционирования автомобильных дорог Сельцовского городского округа"</t>
  </si>
  <si>
    <t>Развитие и модернизация сети автомобильных дорог общего пользования местного значения</t>
  </si>
  <si>
    <t>Обеспечение сохранности автомобильных дорог местного значения и условий безопасности движения по ним</t>
  </si>
  <si>
    <t>81610</t>
  </si>
  <si>
    <t>S6170</t>
  </si>
  <si>
    <t>Содержание автомобильных дорог общего пользования местного значения</t>
  </si>
  <si>
    <t>Повышение безопасности дорожного движения</t>
  </si>
  <si>
    <t>13</t>
  </si>
  <si>
    <t>81660</t>
  </si>
  <si>
    <t>Подпрограмма "Эффективное управление и распоряжение муниципальным имуществом"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</si>
  <si>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</si>
  <si>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Оценка имущества, признание прав и регулирование отношений муниципальной собственности</t>
  </si>
  <si>
    <t>80900</t>
  </si>
  <si>
    <t>Мероприятия по землеустройству и землепользованию</t>
  </si>
  <si>
    <t>80910</t>
  </si>
  <si>
    <t>Эксплуатация и содержание имущества казны муниципального образования</t>
  </si>
  <si>
    <t>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</si>
  <si>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</si>
  <si>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81830</t>
  </si>
  <si>
    <t>Подпрограмма "Реализация мероприятий направленных на развитие жилищно-коммунального хозяйства, благоустройства и охрану окружающей среды"</t>
  </si>
  <si>
    <t>Повышение уровня благоустройства городского округа</t>
  </si>
  <si>
    <t>Организация и обеспечение освещения улиц</t>
  </si>
  <si>
    <t>81690</t>
  </si>
  <si>
    <t>Озеленение территории</t>
  </si>
  <si>
    <t>81700</t>
  </si>
  <si>
    <t>Мероприятия по благоустройству</t>
  </si>
  <si>
    <t>81730</t>
  </si>
  <si>
    <t>Создание благоприятных условий проживания граждан</t>
  </si>
  <si>
    <t>Подготовка объектов жилищно-коммунального хозяйства к зиме</t>
  </si>
  <si>
    <t>S3450</t>
  </si>
  <si>
    <t>Региональный проект "Чистая вода"</t>
  </si>
  <si>
    <t>G5</t>
  </si>
  <si>
    <t>Строительство и реконструкция (модернизация) объектов питьевого водоснабжения</t>
  </si>
  <si>
    <t>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</si>
  <si>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</si>
  <si>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</si>
  <si>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</si>
  <si>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</si>
  <si>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"Предоставление мер социальной поддержки и социальных гарантий гражданам"</t>
  </si>
  <si>
    <t>Осуществление мер по улучшению положения отдельных категорий граждан, включая граждан пожилого возраста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</si>
  <si>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</si>
  <si>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</si>
  <si>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</si>
  <si>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</si>
  <si>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</si>
  <si>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</si>
  <si>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</si>
  <si>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</si>
  <si>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</si>
  <si>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</si>
  <si>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</si>
  <si>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</si>
  <si>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</si>
  <si>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 , выплата ежемесячных денежных средств на содержание и проезд ребенка, переданного на воспитание в семью опекуна (попечителя), приемную семью,вознаграждения приемным родителям, на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</si>
  <si>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</si>
  <si>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</si>
  <si>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</si>
  <si>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</si>
  <si>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R0820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</si>
  <si>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</si>
  <si>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52600</t>
  </si>
  <si>
    <t>Управление муниципальными финансами Сельцовского городского округа</t>
  </si>
  <si>
    <t>02</t>
  </si>
  <si>
    <t>Обеспечение финансовой устойчивости бюджетной системы Сельцовского городского округа путем проведения сбалансированной финансовой политики</t>
  </si>
  <si>
    <t>Финансовый отдел администрации города Сельцо Брянской области</t>
  </si>
  <si>
    <t>002</t>
  </si>
  <si>
    <t>Обслуживание муниципального долга</t>
  </si>
  <si>
    <t>83000</t>
  </si>
  <si>
    <t>Обслуживание государственного (муниципального) долга</t>
  </si>
  <si>
    <t>700</t>
  </si>
  <si>
    <t>730</t>
  </si>
  <si>
    <t>Развитие системы образования Сельцовского городского округа</t>
  </si>
  <si>
    <t>03</t>
  </si>
  <si>
    <t>Подпрограмма "Управление в сфере образования"</t>
  </si>
  <si>
    <t>Реализация государственной политики в сфере образования на территории Сельцовского городского округа</t>
  </si>
  <si>
    <t>Отдел образования администрации г. Сельцо</t>
  </si>
  <si>
    <t>003</t>
  </si>
  <si>
    <t>Учреждения, обеспечивающие деятельность органов местного самоуправления и муниципальных учреждений</t>
  </si>
  <si>
    <t>80720</t>
  </si>
  <si>
    <t>Подпрограмма "Реализация образовательных программ"</t>
  </si>
  <si>
    <t>Повышение доступности и качества предоставления дошкольного, общего образования, дополнительного образования детей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</si>
  <si>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</si>
  <si>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</si>
  <si>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</si>
  <si>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</si>
  <si>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 психолого-медико-социального сопровождения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</si>
  <si>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</si>
  <si>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</si>
  <si>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</si>
  <si>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Организация питания в образовательных организациях</t>
  </si>
  <si>
    <t>82350</t>
  </si>
  <si>
    <t>Стипендии</t>
  </si>
  <si>
    <t>82520</t>
  </si>
  <si>
    <t>340</t>
  </si>
  <si>
    <t>Капитальный ремонт кровель муниципальных образовательных организаций Брянской области</t>
  </si>
  <si>
    <t>S4850</t>
  </si>
  <si>
    <t>Проведение оздоровительной кампании детей</t>
  </si>
  <si>
    <t>Мероприятия по проведению оздоровительной кампании детей</t>
  </si>
  <si>
    <t>S4790</t>
  </si>
  <si>
    <t>Подпрограмма "Социальная поддержка населения в сфере образования"</t>
  </si>
  <si>
    <t>Реализация мер государственной поддержки работников образования</t>
  </si>
  <si>
    <t>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</si>
  <si>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32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</si>
  <si>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</si>
  <si>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</si>
  <si>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Развитие культуры и сохранение культурного наследия Сельцовского городского округа</t>
  </si>
  <si>
    <t>04</t>
  </si>
  <si>
    <t>Подпрограмма "Управление в сфере культуры и искусства, дополнительного образования"</t>
  </si>
  <si>
    <t>Создание условий для участия граждан в культурной жизни</t>
  </si>
  <si>
    <t>Отдел культуры, молодежной политики и спорта администрации города Сельцо Брянской области</t>
  </si>
  <si>
    <t>004</t>
  </si>
  <si>
    <t>Подпрограмма "Предоставление услуг в сфере культуры и искусства"</t>
  </si>
  <si>
    <t>Обеспечение свободы творчества и прав граждан на участие в культурной жизни, на равный доступ к культурным ценностям</t>
  </si>
  <si>
    <t>Библиотеки</t>
  </si>
  <si>
    <t>80450</t>
  </si>
  <si>
    <t>Дворцы и дома культуры, клубы, выставочные залы</t>
  </si>
  <si>
    <t>80480</t>
  </si>
  <si>
    <t>Мероприятия по развитию культуры</t>
  </si>
  <si>
    <t>82400</t>
  </si>
  <si>
    <t>Организация и проведение праздничных и других мероприятий по вопросам местного значения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</si>
  <si>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</si>
  <si>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</si>
  <si>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</si>
  <si>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Подпрограмма "Развитие дополнительного образования на территории Сельцовского городского округа"</t>
  </si>
  <si>
    <t>Повышение доступности и качества предоставления дополнительного образования детей</t>
  </si>
  <si>
    <t>Организации дополнительного образования</t>
  </si>
  <si>
    <t>80320</t>
  </si>
  <si>
    <t>P5</t>
  </si>
  <si>
    <t>Оснащение объектов спортивной инфраструктуры спортивно-технологическим оборудованием</t>
  </si>
  <si>
    <t>52280</t>
  </si>
  <si>
    <t>Подпрограмма "Молодежь"</t>
  </si>
  <si>
    <t>Укрепление общественного порядка и общественной безопасности, вовлечение в эту деятельность органов местного самоуправления, общественных формирований и населения</t>
  </si>
  <si>
    <t>Совершенствование системы профилактики правонарушений и усиление борьбы с преступностью</t>
  </si>
  <si>
    <t>81130</t>
  </si>
  <si>
    <t>Противодействие злоупотреблению наркотиками и их незаконному обороту</t>
  </si>
  <si>
    <t>81150</t>
  </si>
  <si>
    <t>Иные выплаты населению</t>
  </si>
  <si>
    <t>360</t>
  </si>
  <si>
    <t>Создание условий успешной социализации и эффективной самореализации молодежи</t>
  </si>
  <si>
    <t>Мероприятия по работе с семьей, детьми и молодежью</t>
  </si>
  <si>
    <t>82360</t>
  </si>
  <si>
    <t>Формирование современной городской среды Сельцовского городского округа</t>
  </si>
  <si>
    <t>05</t>
  </si>
  <si>
    <t>Повышение уровня благоустройства дворовых территорий и территорий общего пользования</t>
  </si>
  <si>
    <t>Мероприятия по формированию современной городской среды</t>
  </si>
  <si>
    <t>81900</t>
  </si>
  <si>
    <t>Реализация проекта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</si>
  <si>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</si>
  <si>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</si>
  <si>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</si>
  <si>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Обеспечение жильем молодых семей Сельцовского городского округа</t>
  </si>
  <si>
    <t>06</t>
  </si>
  <si>
    <t>Осуществление государственной поддержки молодых семей в улучшении жилищных условий</t>
  </si>
  <si>
    <t>Реализация мероприятий по обеспечению жильем молодых семей</t>
  </si>
  <si>
    <t>L4970</t>
  </si>
  <si>
    <t>Развитие физической культуры и спорта Сельцовского городского округа</t>
  </si>
  <si>
    <t>07</t>
  </si>
  <si>
    <t>Популяризация физической культуры и массового спорта</t>
  </si>
  <si>
    <t>Мероприятия по развитию физической культуры и спорта</t>
  </si>
  <si>
    <t>82300</t>
  </si>
  <si>
    <t>Непрограммная деятельность</t>
  </si>
  <si>
    <t>70</t>
  </si>
  <si>
    <t>00</t>
  </si>
  <si>
    <t>Условно утвержденные расходы</t>
  </si>
  <si>
    <t>80080</t>
  </si>
  <si>
    <t>Резервныйфонд местной администрации</t>
  </si>
  <si>
    <t>83030</t>
  </si>
  <si>
    <t>Резервные средства</t>
  </si>
  <si>
    <t>870</t>
  </si>
  <si>
    <t>Совет народных депутатов города Сельцо</t>
  </si>
  <si>
    <t>005</t>
  </si>
  <si>
    <t>Обеспечение деятельности главы муниципального образавания</t>
  </si>
  <si>
    <t>80010</t>
  </si>
  <si>
    <t>Контрольно-счетная комиссия Сельцовского городского округа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</si>
  <si>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</si>
  <si>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</si>
  <si>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</si>
  <si>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</si>
  <si>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</si>
  <si>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Замена оконных блоков муниципальных образовательных организаций Брянской области</t>
  </si>
  <si>
    <t>S4860</t>
  </si>
  <si>
    <t>Региональный проект "Успех каждого ребенка"</t>
  </si>
  <si>
    <t>E2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</si>
  <si>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</si>
  <si>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54910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</si>
  <si>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</si>
  <si>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</si>
  <si>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</si>
  <si>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</si>
  <si>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на территориях, где отсутствуют военные комиссариаты</t>
  </si>
  <si>
    <t>14721</t>
  </si>
  <si>
    <t>14722</t>
  </si>
  <si>
    <t>14723</t>
  </si>
  <si>
    <t>Развитие инфраструктуры сферы физической культуры и спорта</t>
  </si>
  <si>
    <t>Бюджетные инвестиции в объекты капитального строительства муниципальной собственности</t>
  </si>
  <si>
    <t>81680</t>
  </si>
  <si>
    <t>Ввыплата единовременного пособия при всех формах устройства детей, лишенных родительского попечения, в семью</t>
  </si>
  <si>
    <t>Итог 2022 год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</si>
  <si>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</si>
  <si>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Выполнение мероприятий по гражданской обороне</t>
  </si>
  <si>
    <t>Организация и содержание мест захоронения (кладбищ)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</si>
  <si>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</si>
  <si>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Подпрограмма "Энергосбережение и повышение энергетической эффективности "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</si>
  <si>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</si>
  <si>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Администрация  города Сельцо Брянской области</t>
  </si>
  <si>
    <t>Повышение энергетической эффективности и обеспечение энергосбережения</t>
  </si>
  <si>
    <t>Реализация программ (проектов) инициативного бюджетирования</t>
  </si>
  <si>
    <t>S5870</t>
  </si>
  <si>
    <t>Обеспечение экологической безопасности населения, охраны окружающей среды, рационального использования природных ресурсов и сохранения биологического разнообразия на территории Сельцовского городского округа</t>
  </si>
  <si>
    <t>Мероприятия в сфере охраны окружающей среды</t>
  </si>
  <si>
    <t>Отдельные мероприятия по развитию образования</t>
  </si>
  <si>
    <t>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</si>
  <si>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</si>
  <si>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</si>
  <si>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S4900</t>
  </si>
  <si>
    <t>S4910</t>
  </si>
  <si>
    <t>Региональный проект "Цифровая культура"</t>
  </si>
  <si>
    <t>A3</t>
  </si>
  <si>
    <t>Создание виртуальных концертных залов</t>
  </si>
  <si>
    <t>Организация временного трудоустройства несовершеннолетних граждан в возрасте от 14 до 18 лет</t>
  </si>
  <si>
    <t xml:space="preserve">Реализация единой государственной политики в сфере физической культуры и спорта </t>
  </si>
  <si>
    <t>Оказание поддержки спортивным сборным командам</t>
  </si>
  <si>
    <t>Субсидии некоммерческим организациям (за исключением государственных (муниципальных) учреждений)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</si>
  <si>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</si>
  <si>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S4240</t>
  </si>
  <si>
    <t>Исполнение исковых требований на основании вступивших в законную силу судебных актов,обязательств бюджета</t>
  </si>
  <si>
    <t>Исполнение судебных актов</t>
  </si>
  <si>
    <t>830</t>
  </si>
  <si>
    <t>Изменение 2022 год (от 26.02.2020г. №7-74)</t>
  </si>
  <si>
    <t>Региональный проект "Спорт- норма жизни"</t>
  </si>
  <si>
    <t>Проведение Всероссийской переписи населения 2020 года</t>
  </si>
  <si>
    <t>Проведение ремонта спортивных сооружений</t>
  </si>
  <si>
    <t>S7680</t>
  </si>
  <si>
    <t>Бюджетные ассигнования, утвержденные решением о бюджете на 2020год</t>
  </si>
  <si>
    <t>Бюджетные ассигнования, утвержденные сводной бюджетной росписью с учетом изменений на 2020 год</t>
  </si>
  <si>
    <t>Процент исполнения к сводной бюджетной росписи с учетом изменений</t>
  </si>
  <si>
    <t>к Постановлению администрации города Сельцо Брянской области</t>
  </si>
  <si>
    <t>Приложение 3</t>
  </si>
  <si>
    <t xml:space="preserve"> Расходы по целевым статьям (государственным программам и непрограммным направлениям деятельности), группам и подгруппам видов расходов за 1 полугодие 2020 года</t>
  </si>
  <si>
    <t>Кассовое исполнение за 1 полугодие 2020года</t>
  </si>
  <si>
    <t>Социальное выплаты гражданам, кроме публичных социальных выплат</t>
  </si>
  <si>
    <t xml:space="preserve"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</t>
  </si>
  <si>
    <t>W0</t>
  </si>
  <si>
    <t>от  03 августа   2020года №262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</si>
</sst>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11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4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6"/>
  <sheetViews>
    <sheetView tabSelected="1" zoomScale="80" zoomScaleNormal="80" workbookViewId="0">
      <selection activeCell="T9" sqref="T9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1.33203125" customWidth="1"/>
    <col min="10" max="10" width="23" customWidth="1"/>
    <col min="11" max="11" width="24" customWidth="1"/>
    <col min="12" max="13" width="24" hidden="1" customWidth="1"/>
    <col min="14" max="16" width="24.33203125" hidden="1" customWidth="1"/>
  </cols>
  <sheetData>
    <row r="1" spans="1:16" x14ac:dyDescent="0.2">
      <c r="A1" t="s">
        <v>0</v>
      </c>
    </row>
    <row r="2" spans="1:16" x14ac:dyDescent="0.2">
      <c r="H2" s="108" t="s">
        <v>328</v>
      </c>
      <c r="I2" s="108"/>
      <c r="J2" s="108"/>
      <c r="K2" s="109"/>
      <c r="L2" s="109"/>
      <c r="M2" s="109"/>
      <c r="N2" s="109"/>
      <c r="O2" s="15"/>
      <c r="P2" s="15"/>
    </row>
    <row r="3" spans="1:16" x14ac:dyDescent="0.2">
      <c r="H3" s="108" t="s">
        <v>327</v>
      </c>
      <c r="I3" s="108"/>
      <c r="J3" s="108"/>
      <c r="K3" s="109"/>
      <c r="L3" s="109"/>
      <c r="M3" s="109"/>
      <c r="N3" s="109"/>
      <c r="O3" s="15"/>
      <c r="P3" s="15"/>
    </row>
    <row r="4" spans="1:16" x14ac:dyDescent="0.2">
      <c r="H4" s="108" t="s">
        <v>334</v>
      </c>
      <c r="I4" s="108"/>
      <c r="J4" s="108"/>
      <c r="K4" s="109"/>
      <c r="L4" s="109"/>
      <c r="M4" s="109"/>
      <c r="N4" s="109"/>
      <c r="O4" s="15"/>
      <c r="P4" s="15"/>
    </row>
    <row r="5" spans="1:16" ht="40.5" customHeight="1" x14ac:dyDescent="0.2">
      <c r="H5" s="110"/>
      <c r="I5" s="110"/>
      <c r="J5" s="110"/>
      <c r="K5" s="111"/>
      <c r="L5" s="111"/>
      <c r="M5" s="111"/>
      <c r="N5" s="111"/>
      <c r="O5" s="16"/>
      <c r="P5" s="16"/>
    </row>
    <row r="6" spans="1:16" ht="15.95" customHeight="1" x14ac:dyDescent="0.2">
      <c r="A6" s="1" t="s">
        <v>0</v>
      </c>
      <c r="B6" s="1" t="s">
        <v>0</v>
      </c>
      <c r="C6" s="1" t="s">
        <v>0</v>
      </c>
      <c r="D6" s="1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12"/>
      <c r="J6" s="12"/>
      <c r="K6" s="105" t="s">
        <v>0</v>
      </c>
      <c r="L6" s="105"/>
      <c r="M6" s="105"/>
      <c r="N6" s="105"/>
      <c r="O6" s="12"/>
      <c r="P6" s="12"/>
    </row>
    <row r="7" spans="1:16" ht="32.25" customHeight="1" x14ac:dyDescent="0.2">
      <c r="A7" s="106" t="s">
        <v>329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3"/>
      <c r="P7" s="13"/>
    </row>
    <row r="8" spans="1:16" ht="15" customHeight="1" x14ac:dyDescent="0.2">
      <c r="A8" s="107" t="s">
        <v>1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4"/>
      <c r="P8" s="14"/>
    </row>
    <row r="9" spans="1:16" ht="161.25" customHeight="1" x14ac:dyDescent="0.2">
      <c r="A9" s="4" t="s">
        <v>2</v>
      </c>
      <c r="B9" s="4" t="s">
        <v>3</v>
      </c>
      <c r="C9" s="4" t="s">
        <v>4</v>
      </c>
      <c r="D9" s="4" t="s">
        <v>5</v>
      </c>
      <c r="E9" s="4" t="s">
        <v>6</v>
      </c>
      <c r="F9" s="4" t="s">
        <v>7</v>
      </c>
      <c r="G9" s="4" t="s">
        <v>8</v>
      </c>
      <c r="H9" s="26" t="s">
        <v>324</v>
      </c>
      <c r="I9" s="26" t="s">
        <v>325</v>
      </c>
      <c r="J9" s="26" t="s">
        <v>330</v>
      </c>
      <c r="K9" s="26" t="s">
        <v>326</v>
      </c>
      <c r="L9" s="26"/>
      <c r="M9" s="4"/>
      <c r="N9" s="26"/>
      <c r="O9" s="26" t="s">
        <v>319</v>
      </c>
      <c r="P9" s="20" t="s">
        <v>288</v>
      </c>
    </row>
    <row r="10" spans="1:16" ht="15.75" x14ac:dyDescent="0.2">
      <c r="A10" s="4" t="s">
        <v>9</v>
      </c>
      <c r="B10" s="4" t="s">
        <v>10</v>
      </c>
      <c r="C10" s="4" t="s">
        <v>11</v>
      </c>
      <c r="D10" s="4" t="s">
        <v>12</v>
      </c>
      <c r="E10" s="4" t="s">
        <v>13</v>
      </c>
      <c r="F10" s="4" t="s">
        <v>14</v>
      </c>
      <c r="G10" s="4" t="s">
        <v>15</v>
      </c>
      <c r="H10" s="4" t="s">
        <v>16</v>
      </c>
      <c r="I10" s="4"/>
      <c r="J10" s="4"/>
      <c r="K10" s="4"/>
      <c r="L10" s="4"/>
      <c r="M10" s="4"/>
      <c r="N10" s="17"/>
      <c r="O10" s="21"/>
      <c r="P10" s="21"/>
    </row>
    <row r="11" spans="1:16" ht="63" x14ac:dyDescent="0.2">
      <c r="A11" s="5" t="s">
        <v>17</v>
      </c>
      <c r="B11" s="6" t="s">
        <v>18</v>
      </c>
      <c r="C11" s="3" t="s">
        <v>0</v>
      </c>
      <c r="D11" s="3" t="s">
        <v>0</v>
      </c>
      <c r="E11" s="3" t="s">
        <v>0</v>
      </c>
      <c r="F11" s="3" t="s">
        <v>0</v>
      </c>
      <c r="G11" s="3" t="s">
        <v>0</v>
      </c>
      <c r="H11" s="7">
        <f>H12+H27+H32+H39+H44+H63+H68+H75+H80+H85+H94+H106+H125+H140+H178+H56+H100</f>
        <v>82446080.030000001</v>
      </c>
      <c r="I11" s="7">
        <f>I12+I27+I32+I39+I44+I63+I68+I75+I80+I85+I94+I106+I125+I140+I178+I56+I100+I90</f>
        <v>84996408.030000001</v>
      </c>
      <c r="J11" s="7">
        <f t="shared" ref="J11" si="0">J12+J27+J32+J39+J44+J63+J68+J75+J80+J85+J94+J106+J125+J140+J178+J56+J100</f>
        <v>21558379.989999998</v>
      </c>
      <c r="K11" s="92">
        <f>J11/I11</f>
        <v>0.25363871826666884</v>
      </c>
      <c r="L11" s="7"/>
      <c r="M11" s="7"/>
      <c r="N11" s="18"/>
      <c r="O11" s="22"/>
      <c r="P11" s="22"/>
    </row>
    <row r="12" spans="1:16" ht="110.25" x14ac:dyDescent="0.2">
      <c r="A12" s="5" t="s">
        <v>19</v>
      </c>
      <c r="B12" s="6" t="s">
        <v>18</v>
      </c>
      <c r="C12" s="6" t="s">
        <v>20</v>
      </c>
      <c r="D12" s="6" t="s">
        <v>21</v>
      </c>
      <c r="E12" s="3" t="s">
        <v>0</v>
      </c>
      <c r="F12" s="3" t="s">
        <v>0</v>
      </c>
      <c r="G12" s="3" t="s">
        <v>0</v>
      </c>
      <c r="H12" s="7">
        <f>H13</f>
        <v>14278682</v>
      </c>
      <c r="I12" s="7">
        <f t="shared" ref="I12:J12" si="1">I13</f>
        <v>14278682</v>
      </c>
      <c r="J12" s="7">
        <f t="shared" si="1"/>
        <v>5857728.1200000001</v>
      </c>
      <c r="K12" s="92">
        <f t="shared" ref="K12:K75" si="2">J12/I12</f>
        <v>0.41024291457712975</v>
      </c>
      <c r="L12" s="7"/>
      <c r="M12" s="7"/>
      <c r="N12" s="18"/>
      <c r="O12" s="22"/>
      <c r="P12" s="22"/>
    </row>
    <row r="13" spans="1:16" ht="31.5" x14ac:dyDescent="0.2">
      <c r="A13" s="5" t="s">
        <v>22</v>
      </c>
      <c r="B13" s="6" t="s">
        <v>18</v>
      </c>
      <c r="C13" s="6" t="s">
        <v>20</v>
      </c>
      <c r="D13" s="6" t="s">
        <v>21</v>
      </c>
      <c r="E13" s="6" t="s">
        <v>23</v>
      </c>
      <c r="F13" s="8" t="s">
        <v>0</v>
      </c>
      <c r="G13" s="8" t="s">
        <v>0</v>
      </c>
      <c r="H13" s="7">
        <f>H14+H17+H24</f>
        <v>14278682</v>
      </c>
      <c r="I13" s="7">
        <f t="shared" ref="I13:J13" si="3">I14+I17+I24</f>
        <v>14278682</v>
      </c>
      <c r="J13" s="7">
        <f t="shared" si="3"/>
        <v>5857728.1200000001</v>
      </c>
      <c r="K13" s="92">
        <f t="shared" si="2"/>
        <v>0.41024291457712975</v>
      </c>
      <c r="L13" s="7"/>
      <c r="M13" s="7"/>
      <c r="N13" s="18"/>
      <c r="O13" s="22"/>
      <c r="P13" s="22"/>
    </row>
    <row r="14" spans="1:16" ht="78.75" x14ac:dyDescent="0.2">
      <c r="A14" s="9" t="s">
        <v>24</v>
      </c>
      <c r="B14" s="4" t="s">
        <v>18</v>
      </c>
      <c r="C14" s="4" t="s">
        <v>20</v>
      </c>
      <c r="D14" s="4" t="s">
        <v>21</v>
      </c>
      <c r="E14" s="4" t="s">
        <v>23</v>
      </c>
      <c r="F14" s="4" t="s">
        <v>25</v>
      </c>
      <c r="G14" s="10" t="s">
        <v>0</v>
      </c>
      <c r="H14" s="11">
        <f t="shared" ref="H14:J15" si="4">H15</f>
        <v>1483023</v>
      </c>
      <c r="I14" s="11">
        <f t="shared" si="4"/>
        <v>1483023</v>
      </c>
      <c r="J14" s="11">
        <f t="shared" si="4"/>
        <v>565244.15</v>
      </c>
      <c r="K14" s="93">
        <f t="shared" si="2"/>
        <v>0.38114321220911612</v>
      </c>
      <c r="L14" s="11"/>
      <c r="M14" s="11"/>
      <c r="N14" s="19"/>
      <c r="O14" s="23"/>
      <c r="P14" s="23"/>
    </row>
    <row r="15" spans="1:16" ht="126" x14ac:dyDescent="0.2">
      <c r="A15" s="9" t="s">
        <v>26</v>
      </c>
      <c r="B15" s="4" t="s">
        <v>18</v>
      </c>
      <c r="C15" s="4" t="s">
        <v>20</v>
      </c>
      <c r="D15" s="4" t="s">
        <v>21</v>
      </c>
      <c r="E15" s="4" t="s">
        <v>23</v>
      </c>
      <c r="F15" s="4" t="s">
        <v>25</v>
      </c>
      <c r="G15" s="4" t="s">
        <v>27</v>
      </c>
      <c r="H15" s="11">
        <f t="shared" si="4"/>
        <v>1483023</v>
      </c>
      <c r="I15" s="11">
        <f t="shared" si="4"/>
        <v>1483023</v>
      </c>
      <c r="J15" s="11">
        <f t="shared" si="4"/>
        <v>565244.15</v>
      </c>
      <c r="K15" s="93">
        <f t="shared" si="2"/>
        <v>0.38114321220911612</v>
      </c>
      <c r="L15" s="11"/>
      <c r="M15" s="11"/>
      <c r="N15" s="19"/>
      <c r="O15" s="23"/>
      <c r="P15" s="23"/>
    </row>
    <row r="16" spans="1:16" ht="47.25" x14ac:dyDescent="0.2">
      <c r="A16" s="9" t="s">
        <v>28</v>
      </c>
      <c r="B16" s="4" t="s">
        <v>18</v>
      </c>
      <c r="C16" s="4" t="s">
        <v>20</v>
      </c>
      <c r="D16" s="4" t="s">
        <v>21</v>
      </c>
      <c r="E16" s="4" t="s">
        <v>23</v>
      </c>
      <c r="F16" s="4" t="s">
        <v>25</v>
      </c>
      <c r="G16" s="4" t="s">
        <v>29</v>
      </c>
      <c r="H16" s="11">
        <v>1483023</v>
      </c>
      <c r="I16" s="11">
        <v>1483023</v>
      </c>
      <c r="J16" s="11">
        <v>565244.15</v>
      </c>
      <c r="K16" s="93">
        <f t="shared" si="2"/>
        <v>0.38114321220911612</v>
      </c>
      <c r="L16" s="11"/>
      <c r="M16" s="11"/>
      <c r="N16" s="19"/>
      <c r="O16" s="23"/>
      <c r="P16" s="23"/>
    </row>
    <row r="17" spans="1:16" ht="47.25" x14ac:dyDescent="0.2">
      <c r="A17" s="9" t="s">
        <v>30</v>
      </c>
      <c r="B17" s="4" t="s">
        <v>18</v>
      </c>
      <c r="C17" s="4" t="s">
        <v>20</v>
      </c>
      <c r="D17" s="4" t="s">
        <v>21</v>
      </c>
      <c r="E17" s="4" t="s">
        <v>23</v>
      </c>
      <c r="F17" s="4" t="s">
        <v>31</v>
      </c>
      <c r="G17" s="10" t="s">
        <v>0</v>
      </c>
      <c r="H17" s="11">
        <f>H18+H20+H22</f>
        <v>12675659</v>
      </c>
      <c r="I17" s="11">
        <f t="shared" ref="I17:J17" si="5">I18+I20+I22</f>
        <v>12675659</v>
      </c>
      <c r="J17" s="11">
        <f t="shared" si="5"/>
        <v>5207915.97</v>
      </c>
      <c r="K17" s="93">
        <f t="shared" si="2"/>
        <v>0.41085958292188202</v>
      </c>
      <c r="L17" s="11"/>
      <c r="M17" s="11"/>
      <c r="N17" s="19"/>
      <c r="O17" s="23"/>
      <c r="P17" s="23"/>
    </row>
    <row r="18" spans="1:16" ht="126" x14ac:dyDescent="0.2">
      <c r="A18" s="9" t="s">
        <v>26</v>
      </c>
      <c r="B18" s="4" t="s">
        <v>18</v>
      </c>
      <c r="C18" s="4" t="s">
        <v>20</v>
      </c>
      <c r="D18" s="4" t="s">
        <v>21</v>
      </c>
      <c r="E18" s="4" t="s">
        <v>23</v>
      </c>
      <c r="F18" s="4" t="s">
        <v>31</v>
      </c>
      <c r="G18" s="4" t="s">
        <v>27</v>
      </c>
      <c r="H18" s="11">
        <f>H19</f>
        <v>10824522</v>
      </c>
      <c r="I18" s="11">
        <f t="shared" ref="I18:J18" si="6">I19</f>
        <v>10824522</v>
      </c>
      <c r="J18" s="11">
        <f t="shared" si="6"/>
        <v>4298415.2699999996</v>
      </c>
      <c r="K18" s="93">
        <f t="shared" si="2"/>
        <v>0.39709977678460068</v>
      </c>
      <c r="L18" s="11"/>
      <c r="M18" s="11"/>
      <c r="N18" s="19"/>
      <c r="O18" s="23"/>
      <c r="P18" s="23"/>
    </row>
    <row r="19" spans="1:16" ht="47.25" x14ac:dyDescent="0.2">
      <c r="A19" s="9" t="s">
        <v>28</v>
      </c>
      <c r="B19" s="4" t="s">
        <v>18</v>
      </c>
      <c r="C19" s="4" t="s">
        <v>20</v>
      </c>
      <c r="D19" s="4" t="s">
        <v>21</v>
      </c>
      <c r="E19" s="4" t="s">
        <v>23</v>
      </c>
      <c r="F19" s="4" t="s">
        <v>31</v>
      </c>
      <c r="G19" s="4" t="s">
        <v>29</v>
      </c>
      <c r="H19" s="11">
        <v>10824522</v>
      </c>
      <c r="I19" s="11">
        <v>10824522</v>
      </c>
      <c r="J19" s="11">
        <v>4298415.2699999996</v>
      </c>
      <c r="K19" s="93">
        <f t="shared" si="2"/>
        <v>0.39709977678460068</v>
      </c>
      <c r="L19" s="11"/>
      <c r="M19" s="11"/>
      <c r="N19" s="19"/>
      <c r="O19" s="23"/>
      <c r="P19" s="23"/>
    </row>
    <row r="20" spans="1:16" ht="47.25" x14ac:dyDescent="0.2">
      <c r="A20" s="9" t="s">
        <v>32</v>
      </c>
      <c r="B20" s="4" t="s">
        <v>18</v>
      </c>
      <c r="C20" s="4" t="s">
        <v>20</v>
      </c>
      <c r="D20" s="4" t="s">
        <v>21</v>
      </c>
      <c r="E20" s="4" t="s">
        <v>23</v>
      </c>
      <c r="F20" s="4" t="s">
        <v>31</v>
      </c>
      <c r="G20" s="4" t="s">
        <v>33</v>
      </c>
      <c r="H20" s="11">
        <f>H21</f>
        <v>1830368</v>
      </c>
      <c r="I20" s="11">
        <f t="shared" ref="I20:J20" si="7">I21</f>
        <v>1830368</v>
      </c>
      <c r="J20" s="11">
        <f t="shared" si="7"/>
        <v>900211.7</v>
      </c>
      <c r="K20" s="93">
        <f t="shared" si="2"/>
        <v>0.49182006022832564</v>
      </c>
      <c r="L20" s="11"/>
      <c r="M20" s="11"/>
      <c r="N20" s="19"/>
      <c r="O20" s="23"/>
      <c r="P20" s="23"/>
    </row>
    <row r="21" spans="1:16" ht="63" x14ac:dyDescent="0.2">
      <c r="A21" s="9" t="s">
        <v>34</v>
      </c>
      <c r="B21" s="4" t="s">
        <v>18</v>
      </c>
      <c r="C21" s="4" t="s">
        <v>20</v>
      </c>
      <c r="D21" s="4" t="s">
        <v>21</v>
      </c>
      <c r="E21" s="4" t="s">
        <v>23</v>
      </c>
      <c r="F21" s="4" t="s">
        <v>31</v>
      </c>
      <c r="G21" s="4" t="s">
        <v>35</v>
      </c>
      <c r="H21" s="11">
        <v>1830368</v>
      </c>
      <c r="I21" s="11">
        <v>1830368</v>
      </c>
      <c r="J21" s="11">
        <v>900211.7</v>
      </c>
      <c r="K21" s="93">
        <f t="shared" si="2"/>
        <v>0.49182006022832564</v>
      </c>
      <c r="L21" s="11"/>
      <c r="M21" s="11"/>
      <c r="N21" s="19"/>
      <c r="O21" s="23"/>
      <c r="P21" s="23"/>
    </row>
    <row r="22" spans="1:16" ht="15.75" x14ac:dyDescent="0.2">
      <c r="A22" s="9" t="s">
        <v>36</v>
      </c>
      <c r="B22" s="4" t="s">
        <v>18</v>
      </c>
      <c r="C22" s="4" t="s">
        <v>20</v>
      </c>
      <c r="D22" s="4" t="s">
        <v>21</v>
      </c>
      <c r="E22" s="4" t="s">
        <v>23</v>
      </c>
      <c r="F22" s="4" t="s">
        <v>31</v>
      </c>
      <c r="G22" s="4" t="s">
        <v>37</v>
      </c>
      <c r="H22" s="11">
        <f>H23</f>
        <v>20769</v>
      </c>
      <c r="I22" s="11">
        <f t="shared" ref="I22:J22" si="8">I23</f>
        <v>20769</v>
      </c>
      <c r="J22" s="11">
        <f t="shared" si="8"/>
        <v>9289</v>
      </c>
      <c r="K22" s="93">
        <f t="shared" si="2"/>
        <v>0.44725311762723291</v>
      </c>
      <c r="L22" s="11"/>
      <c r="M22" s="11"/>
      <c r="N22" s="19"/>
      <c r="O22" s="23"/>
      <c r="P22" s="23"/>
    </row>
    <row r="23" spans="1:16" ht="31.5" x14ac:dyDescent="0.2">
      <c r="A23" s="9" t="s">
        <v>38</v>
      </c>
      <c r="B23" s="4" t="s">
        <v>18</v>
      </c>
      <c r="C23" s="4" t="s">
        <v>20</v>
      </c>
      <c r="D23" s="4" t="s">
        <v>21</v>
      </c>
      <c r="E23" s="4" t="s">
        <v>23</v>
      </c>
      <c r="F23" s="4" t="s">
        <v>31</v>
      </c>
      <c r="G23" s="4" t="s">
        <v>39</v>
      </c>
      <c r="H23" s="11">
        <v>20769</v>
      </c>
      <c r="I23" s="11">
        <v>20769</v>
      </c>
      <c r="J23" s="11">
        <v>9289</v>
      </c>
      <c r="K23" s="93">
        <f t="shared" si="2"/>
        <v>0.44725311762723291</v>
      </c>
      <c r="L23" s="11"/>
      <c r="M23" s="11"/>
      <c r="N23" s="19"/>
      <c r="O23" s="23"/>
      <c r="P23" s="23"/>
    </row>
    <row r="24" spans="1:16" ht="47.25" x14ac:dyDescent="0.2">
      <c r="A24" s="9" t="s">
        <v>40</v>
      </c>
      <c r="B24" s="4" t="s">
        <v>18</v>
      </c>
      <c r="C24" s="4" t="s">
        <v>20</v>
      </c>
      <c r="D24" s="4" t="s">
        <v>21</v>
      </c>
      <c r="E24" s="4" t="s">
        <v>23</v>
      </c>
      <c r="F24" s="4" t="s">
        <v>41</v>
      </c>
      <c r="G24" s="10" t="s">
        <v>0</v>
      </c>
      <c r="H24" s="11">
        <f t="shared" ref="H24:J25" si="9">H25</f>
        <v>120000</v>
      </c>
      <c r="I24" s="11">
        <f t="shared" si="9"/>
        <v>120000</v>
      </c>
      <c r="J24" s="11">
        <f t="shared" si="9"/>
        <v>84568</v>
      </c>
      <c r="K24" s="93">
        <f t="shared" si="2"/>
        <v>0.70473333333333332</v>
      </c>
      <c r="L24" s="11"/>
      <c r="M24" s="11"/>
      <c r="N24" s="19"/>
      <c r="O24" s="23"/>
      <c r="P24" s="23"/>
    </row>
    <row r="25" spans="1:16" ht="47.25" x14ac:dyDescent="0.2">
      <c r="A25" s="9" t="s">
        <v>32</v>
      </c>
      <c r="B25" s="4" t="s">
        <v>18</v>
      </c>
      <c r="C25" s="4" t="s">
        <v>20</v>
      </c>
      <c r="D25" s="4" t="s">
        <v>21</v>
      </c>
      <c r="E25" s="4" t="s">
        <v>23</v>
      </c>
      <c r="F25" s="4" t="s">
        <v>41</v>
      </c>
      <c r="G25" s="4" t="s">
        <v>33</v>
      </c>
      <c r="H25" s="11">
        <f t="shared" si="9"/>
        <v>120000</v>
      </c>
      <c r="I25" s="11">
        <f t="shared" si="9"/>
        <v>120000</v>
      </c>
      <c r="J25" s="11">
        <f t="shared" si="9"/>
        <v>84568</v>
      </c>
      <c r="K25" s="93">
        <f t="shared" si="2"/>
        <v>0.70473333333333332</v>
      </c>
      <c r="L25" s="11"/>
      <c r="M25" s="11"/>
      <c r="N25" s="19"/>
      <c r="O25" s="23"/>
      <c r="P25" s="23"/>
    </row>
    <row r="26" spans="1:16" ht="63" x14ac:dyDescent="0.2">
      <c r="A26" s="9" t="s">
        <v>34</v>
      </c>
      <c r="B26" s="4" t="s">
        <v>18</v>
      </c>
      <c r="C26" s="4" t="s">
        <v>20</v>
      </c>
      <c r="D26" s="4" t="s">
        <v>21</v>
      </c>
      <c r="E26" s="4" t="s">
        <v>23</v>
      </c>
      <c r="F26" s="4" t="s">
        <v>41</v>
      </c>
      <c r="G26" s="4" t="s">
        <v>35</v>
      </c>
      <c r="H26" s="11">
        <v>120000</v>
      </c>
      <c r="I26" s="11">
        <v>120000</v>
      </c>
      <c r="J26" s="11">
        <v>84568</v>
      </c>
      <c r="K26" s="93">
        <f t="shared" si="2"/>
        <v>0.70473333333333332</v>
      </c>
      <c r="L26" s="11"/>
      <c r="M26" s="11"/>
      <c r="N26" s="19"/>
      <c r="O26" s="23"/>
      <c r="P26" s="23"/>
    </row>
    <row r="27" spans="1:16" ht="63" x14ac:dyDescent="0.2">
      <c r="A27" s="5" t="s">
        <v>42</v>
      </c>
      <c r="B27" s="6" t="s">
        <v>18</v>
      </c>
      <c r="C27" s="6" t="s">
        <v>20</v>
      </c>
      <c r="D27" s="6" t="s">
        <v>43</v>
      </c>
      <c r="E27" s="3" t="s">
        <v>0</v>
      </c>
      <c r="F27" s="3" t="s">
        <v>0</v>
      </c>
      <c r="G27" s="3" t="s">
        <v>0</v>
      </c>
      <c r="H27" s="7">
        <f t="shared" ref="H27:J30" si="10">H28</f>
        <v>6640</v>
      </c>
      <c r="I27" s="7">
        <f t="shared" si="10"/>
        <v>6640</v>
      </c>
      <c r="J27" s="7">
        <f t="shared" si="10"/>
        <v>0</v>
      </c>
      <c r="K27" s="92">
        <f t="shared" si="2"/>
        <v>0</v>
      </c>
      <c r="L27" s="7"/>
      <c r="M27" s="7"/>
      <c r="N27" s="18"/>
      <c r="O27" s="22"/>
      <c r="P27" s="22"/>
    </row>
    <row r="28" spans="1:16" ht="31.5" x14ac:dyDescent="0.2">
      <c r="A28" s="5" t="s">
        <v>22</v>
      </c>
      <c r="B28" s="6" t="s">
        <v>18</v>
      </c>
      <c r="C28" s="6" t="s">
        <v>20</v>
      </c>
      <c r="D28" s="6" t="s">
        <v>43</v>
      </c>
      <c r="E28" s="6" t="s">
        <v>23</v>
      </c>
      <c r="F28" s="8" t="s">
        <v>0</v>
      </c>
      <c r="G28" s="8" t="s">
        <v>0</v>
      </c>
      <c r="H28" s="7">
        <f t="shared" si="10"/>
        <v>6640</v>
      </c>
      <c r="I28" s="7">
        <f t="shared" si="10"/>
        <v>6640</v>
      </c>
      <c r="J28" s="7">
        <f t="shared" si="10"/>
        <v>0</v>
      </c>
      <c r="K28" s="92">
        <f t="shared" si="2"/>
        <v>0</v>
      </c>
      <c r="L28" s="7"/>
      <c r="M28" s="7"/>
      <c r="N28" s="18"/>
      <c r="O28" s="22"/>
      <c r="P28" s="22"/>
    </row>
    <row r="29" spans="1:16" ht="94.5" x14ac:dyDescent="0.2">
      <c r="A29" s="9" t="s">
        <v>279</v>
      </c>
      <c r="B29" s="4" t="s">
        <v>18</v>
      </c>
      <c r="C29" s="4" t="s">
        <v>20</v>
      </c>
      <c r="D29" s="4" t="s">
        <v>43</v>
      </c>
      <c r="E29" s="4" t="s">
        <v>23</v>
      </c>
      <c r="F29" s="4" t="s">
        <v>44</v>
      </c>
      <c r="G29" s="10" t="s">
        <v>0</v>
      </c>
      <c r="H29" s="11">
        <f t="shared" si="10"/>
        <v>6640</v>
      </c>
      <c r="I29" s="11">
        <f t="shared" si="10"/>
        <v>6640</v>
      </c>
      <c r="J29" s="11">
        <f t="shared" si="10"/>
        <v>0</v>
      </c>
      <c r="K29" s="93">
        <f t="shared" si="2"/>
        <v>0</v>
      </c>
      <c r="L29" s="11"/>
      <c r="M29" s="11"/>
      <c r="N29" s="19"/>
      <c r="O29" s="23"/>
      <c r="P29" s="23"/>
    </row>
    <row r="30" spans="1:16" ht="47.25" x14ac:dyDescent="0.2">
      <c r="A30" s="9" t="s">
        <v>32</v>
      </c>
      <c r="B30" s="4" t="s">
        <v>18</v>
      </c>
      <c r="C30" s="4" t="s">
        <v>20</v>
      </c>
      <c r="D30" s="4" t="s">
        <v>43</v>
      </c>
      <c r="E30" s="4" t="s">
        <v>23</v>
      </c>
      <c r="F30" s="4" t="s">
        <v>44</v>
      </c>
      <c r="G30" s="4" t="s">
        <v>33</v>
      </c>
      <c r="H30" s="11">
        <f t="shared" si="10"/>
        <v>6640</v>
      </c>
      <c r="I30" s="11">
        <f t="shared" si="10"/>
        <v>6640</v>
      </c>
      <c r="J30" s="11">
        <f t="shared" si="10"/>
        <v>0</v>
      </c>
      <c r="K30" s="93">
        <f t="shared" si="2"/>
        <v>0</v>
      </c>
      <c r="L30" s="11"/>
      <c r="M30" s="11"/>
      <c r="N30" s="19"/>
      <c r="O30" s="23"/>
      <c r="P30" s="23"/>
    </row>
    <row r="31" spans="1:16" ht="63" x14ac:dyDescent="0.2">
      <c r="A31" s="9" t="s">
        <v>34</v>
      </c>
      <c r="B31" s="4" t="s">
        <v>18</v>
      </c>
      <c r="C31" s="4" t="s">
        <v>20</v>
      </c>
      <c r="D31" s="4" t="s">
        <v>43</v>
      </c>
      <c r="E31" s="4" t="s">
        <v>23</v>
      </c>
      <c r="F31" s="4" t="s">
        <v>44</v>
      </c>
      <c r="G31" s="4" t="s">
        <v>35</v>
      </c>
      <c r="H31" s="11">
        <v>6640</v>
      </c>
      <c r="I31" s="11">
        <v>6640</v>
      </c>
      <c r="J31" s="11">
        <v>0</v>
      </c>
      <c r="K31" s="93">
        <f t="shared" si="2"/>
        <v>0</v>
      </c>
      <c r="L31" s="11"/>
      <c r="M31" s="11"/>
      <c r="N31" s="19"/>
      <c r="O31" s="23"/>
      <c r="P31" s="23"/>
    </row>
    <row r="32" spans="1:16" ht="94.5" x14ac:dyDescent="0.2">
      <c r="A32" s="5" t="s">
        <v>45</v>
      </c>
      <c r="B32" s="6" t="s">
        <v>18</v>
      </c>
      <c r="C32" s="6" t="s">
        <v>20</v>
      </c>
      <c r="D32" s="6" t="s">
        <v>46</v>
      </c>
      <c r="E32" s="3" t="s">
        <v>0</v>
      </c>
      <c r="F32" s="3" t="s">
        <v>0</v>
      </c>
      <c r="G32" s="3" t="s">
        <v>0</v>
      </c>
      <c r="H32" s="7">
        <f t="shared" ref="H32:J33" si="11">H33</f>
        <v>1084830</v>
      </c>
      <c r="I32" s="7">
        <f t="shared" si="11"/>
        <v>1084830</v>
      </c>
      <c r="J32" s="7">
        <f t="shared" si="11"/>
        <v>337177.68</v>
      </c>
      <c r="K32" s="92">
        <f t="shared" si="2"/>
        <v>0.31081153729155719</v>
      </c>
      <c r="L32" s="7"/>
      <c r="M32" s="7"/>
      <c r="N32" s="18"/>
      <c r="O32" s="22"/>
      <c r="P32" s="22"/>
    </row>
    <row r="33" spans="1:16" ht="31.5" x14ac:dyDescent="0.2">
      <c r="A33" s="5" t="s">
        <v>22</v>
      </c>
      <c r="B33" s="6" t="s">
        <v>18</v>
      </c>
      <c r="C33" s="6" t="s">
        <v>20</v>
      </c>
      <c r="D33" s="6" t="s">
        <v>46</v>
      </c>
      <c r="E33" s="6" t="s">
        <v>23</v>
      </c>
      <c r="F33" s="8" t="s">
        <v>0</v>
      </c>
      <c r="G33" s="8" t="s">
        <v>0</v>
      </c>
      <c r="H33" s="7">
        <f t="shared" si="11"/>
        <v>1084830</v>
      </c>
      <c r="I33" s="7">
        <f t="shared" si="11"/>
        <v>1084830</v>
      </c>
      <c r="J33" s="7">
        <f t="shared" si="11"/>
        <v>337177.68</v>
      </c>
      <c r="K33" s="92">
        <f t="shared" si="2"/>
        <v>0.31081153729155719</v>
      </c>
      <c r="L33" s="7"/>
      <c r="M33" s="7"/>
      <c r="N33" s="18"/>
      <c r="O33" s="22"/>
      <c r="P33" s="22"/>
    </row>
    <row r="34" spans="1:16" ht="157.5" x14ac:dyDescent="0.2">
      <c r="A34" s="9" t="s">
        <v>47</v>
      </c>
      <c r="B34" s="4" t="s">
        <v>18</v>
      </c>
      <c r="C34" s="4" t="s">
        <v>20</v>
      </c>
      <c r="D34" s="4" t="s">
        <v>46</v>
      </c>
      <c r="E34" s="4" t="s">
        <v>23</v>
      </c>
      <c r="F34" s="4" t="s">
        <v>48</v>
      </c>
      <c r="G34" s="10" t="s">
        <v>0</v>
      </c>
      <c r="H34" s="11">
        <f>H35+H37</f>
        <v>1084830</v>
      </c>
      <c r="I34" s="11">
        <f t="shared" ref="I34:J34" si="12">I35+I37</f>
        <v>1084830</v>
      </c>
      <c r="J34" s="11">
        <f t="shared" si="12"/>
        <v>337177.68</v>
      </c>
      <c r="K34" s="93">
        <f t="shared" si="2"/>
        <v>0.31081153729155719</v>
      </c>
      <c r="L34" s="11"/>
      <c r="M34" s="11"/>
      <c r="N34" s="19"/>
      <c r="O34" s="23"/>
      <c r="P34" s="23"/>
    </row>
    <row r="35" spans="1:16" ht="126" x14ac:dyDescent="0.2">
      <c r="A35" s="9" t="s">
        <v>26</v>
      </c>
      <c r="B35" s="4" t="s">
        <v>18</v>
      </c>
      <c r="C35" s="4" t="s">
        <v>20</v>
      </c>
      <c r="D35" s="4" t="s">
        <v>46</v>
      </c>
      <c r="E35" s="4" t="s">
        <v>23</v>
      </c>
      <c r="F35" s="4" t="s">
        <v>48</v>
      </c>
      <c r="G35" s="4" t="s">
        <v>27</v>
      </c>
      <c r="H35" s="11">
        <f>H36</f>
        <v>873946</v>
      </c>
      <c r="I35" s="11">
        <f t="shared" ref="I35:J35" si="13">I36</f>
        <v>873946</v>
      </c>
      <c r="J35" s="11">
        <f t="shared" si="13"/>
        <v>327238.68</v>
      </c>
      <c r="K35" s="93">
        <f t="shared" si="2"/>
        <v>0.37443810029452618</v>
      </c>
      <c r="L35" s="11"/>
      <c r="M35" s="11"/>
      <c r="N35" s="19"/>
      <c r="O35" s="23"/>
      <c r="P35" s="23"/>
    </row>
    <row r="36" spans="1:16" ht="47.25" x14ac:dyDescent="0.2">
      <c r="A36" s="9" t="s">
        <v>28</v>
      </c>
      <c r="B36" s="4" t="s">
        <v>18</v>
      </c>
      <c r="C36" s="4" t="s">
        <v>20</v>
      </c>
      <c r="D36" s="4" t="s">
        <v>46</v>
      </c>
      <c r="E36" s="4" t="s">
        <v>23</v>
      </c>
      <c r="F36" s="4" t="s">
        <v>48</v>
      </c>
      <c r="G36" s="4" t="s">
        <v>29</v>
      </c>
      <c r="H36" s="11">
        <v>873946</v>
      </c>
      <c r="I36" s="11">
        <v>873946</v>
      </c>
      <c r="J36" s="11">
        <v>327238.68</v>
      </c>
      <c r="K36" s="93">
        <f t="shared" si="2"/>
        <v>0.37443810029452618</v>
      </c>
      <c r="L36" s="11"/>
      <c r="M36" s="11"/>
      <c r="N36" s="19"/>
      <c r="O36" s="23"/>
      <c r="P36" s="23"/>
    </row>
    <row r="37" spans="1:16" ht="47.25" x14ac:dyDescent="0.2">
      <c r="A37" s="9" t="s">
        <v>32</v>
      </c>
      <c r="B37" s="4" t="s">
        <v>18</v>
      </c>
      <c r="C37" s="4" t="s">
        <v>20</v>
      </c>
      <c r="D37" s="4" t="s">
        <v>46</v>
      </c>
      <c r="E37" s="4" t="s">
        <v>23</v>
      </c>
      <c r="F37" s="4" t="s">
        <v>48</v>
      </c>
      <c r="G37" s="4" t="s">
        <v>33</v>
      </c>
      <c r="H37" s="11">
        <f>H38</f>
        <v>210884</v>
      </c>
      <c r="I37" s="11">
        <f t="shared" ref="I37:J37" si="14">I38</f>
        <v>210884</v>
      </c>
      <c r="J37" s="11">
        <f t="shared" si="14"/>
        <v>9939</v>
      </c>
      <c r="K37" s="93">
        <f t="shared" si="2"/>
        <v>4.7130175831262687E-2</v>
      </c>
      <c r="L37" s="11"/>
      <c r="M37" s="11"/>
      <c r="N37" s="19"/>
      <c r="O37" s="23"/>
      <c r="P37" s="23"/>
    </row>
    <row r="38" spans="1:16" ht="63" x14ac:dyDescent="0.2">
      <c r="A38" s="9" t="s">
        <v>34</v>
      </c>
      <c r="B38" s="4" t="s">
        <v>18</v>
      </c>
      <c r="C38" s="4" t="s">
        <v>20</v>
      </c>
      <c r="D38" s="4" t="s">
        <v>46</v>
      </c>
      <c r="E38" s="4" t="s">
        <v>23</v>
      </c>
      <c r="F38" s="4" t="s">
        <v>48</v>
      </c>
      <c r="G38" s="4" t="s">
        <v>35</v>
      </c>
      <c r="H38" s="11">
        <v>210884</v>
      </c>
      <c r="I38" s="11">
        <v>210884</v>
      </c>
      <c r="J38" s="11">
        <v>9939</v>
      </c>
      <c r="K38" s="93">
        <f t="shared" si="2"/>
        <v>4.7130175831262687E-2</v>
      </c>
      <c r="L38" s="11"/>
      <c r="M38" s="11"/>
      <c r="N38" s="19"/>
      <c r="O38" s="23"/>
      <c r="P38" s="23"/>
    </row>
    <row r="39" spans="1:16" ht="63" x14ac:dyDescent="0.2">
      <c r="A39" s="5" t="s">
        <v>49</v>
      </c>
      <c r="B39" s="6" t="s">
        <v>18</v>
      </c>
      <c r="C39" s="6" t="s">
        <v>20</v>
      </c>
      <c r="D39" s="6" t="s">
        <v>50</v>
      </c>
      <c r="E39" s="3" t="s">
        <v>0</v>
      </c>
      <c r="F39" s="3" t="s">
        <v>0</v>
      </c>
      <c r="G39" s="3" t="s">
        <v>0</v>
      </c>
      <c r="H39" s="7">
        <f t="shared" ref="H39:J42" si="15">H40</f>
        <v>808789</v>
      </c>
      <c r="I39" s="7">
        <f t="shared" si="15"/>
        <v>808789</v>
      </c>
      <c r="J39" s="7">
        <f t="shared" si="15"/>
        <v>391099.54</v>
      </c>
      <c r="K39" s="92">
        <f t="shared" si="2"/>
        <v>0.48356189315136577</v>
      </c>
      <c r="L39" s="7"/>
      <c r="M39" s="7"/>
      <c r="N39" s="18"/>
      <c r="O39" s="22"/>
      <c r="P39" s="22"/>
    </row>
    <row r="40" spans="1:16" ht="31.5" x14ac:dyDescent="0.2">
      <c r="A40" s="5" t="s">
        <v>22</v>
      </c>
      <c r="B40" s="6" t="s">
        <v>18</v>
      </c>
      <c r="C40" s="6" t="s">
        <v>20</v>
      </c>
      <c r="D40" s="6" t="s">
        <v>50</v>
      </c>
      <c r="E40" s="6" t="s">
        <v>23</v>
      </c>
      <c r="F40" s="8" t="s">
        <v>0</v>
      </c>
      <c r="G40" s="8" t="s">
        <v>0</v>
      </c>
      <c r="H40" s="7">
        <f t="shared" si="15"/>
        <v>808789</v>
      </c>
      <c r="I40" s="7">
        <f t="shared" si="15"/>
        <v>808789</v>
      </c>
      <c r="J40" s="7">
        <f t="shared" si="15"/>
        <v>391099.54</v>
      </c>
      <c r="K40" s="92">
        <f t="shared" si="2"/>
        <v>0.48356189315136577</v>
      </c>
      <c r="L40" s="7"/>
      <c r="M40" s="7"/>
      <c r="N40" s="18"/>
      <c r="O40" s="22"/>
      <c r="P40" s="22"/>
    </row>
    <row r="41" spans="1:16" ht="63" x14ac:dyDescent="0.2">
      <c r="A41" s="9" t="s">
        <v>280</v>
      </c>
      <c r="B41" s="4" t="s">
        <v>18</v>
      </c>
      <c r="C41" s="4" t="s">
        <v>20</v>
      </c>
      <c r="D41" s="4" t="s">
        <v>50</v>
      </c>
      <c r="E41" s="4" t="s">
        <v>23</v>
      </c>
      <c r="F41" s="4" t="s">
        <v>51</v>
      </c>
      <c r="G41" s="10" t="s">
        <v>0</v>
      </c>
      <c r="H41" s="11">
        <f t="shared" si="15"/>
        <v>808789</v>
      </c>
      <c r="I41" s="11">
        <f t="shared" si="15"/>
        <v>808789</v>
      </c>
      <c r="J41" s="11">
        <f t="shared" si="15"/>
        <v>391099.54</v>
      </c>
      <c r="K41" s="93">
        <f t="shared" si="2"/>
        <v>0.48356189315136577</v>
      </c>
      <c r="L41" s="11"/>
      <c r="M41" s="11"/>
      <c r="N41" s="19"/>
      <c r="O41" s="23"/>
      <c r="P41" s="23"/>
    </row>
    <row r="42" spans="1:16" ht="126" x14ac:dyDescent="0.2">
      <c r="A42" s="9" t="s">
        <v>26</v>
      </c>
      <c r="B42" s="4" t="s">
        <v>18</v>
      </c>
      <c r="C42" s="4" t="s">
        <v>20</v>
      </c>
      <c r="D42" s="4" t="s">
        <v>50</v>
      </c>
      <c r="E42" s="4" t="s">
        <v>23</v>
      </c>
      <c r="F42" s="4" t="s">
        <v>51</v>
      </c>
      <c r="G42" s="4" t="s">
        <v>27</v>
      </c>
      <c r="H42" s="11">
        <f t="shared" si="15"/>
        <v>808789</v>
      </c>
      <c r="I42" s="11">
        <f t="shared" si="15"/>
        <v>808789</v>
      </c>
      <c r="J42" s="11">
        <f t="shared" si="15"/>
        <v>391099.54</v>
      </c>
      <c r="K42" s="93">
        <f t="shared" si="2"/>
        <v>0.48356189315136577</v>
      </c>
      <c r="L42" s="11"/>
      <c r="M42" s="11"/>
      <c r="N42" s="19"/>
      <c r="O42" s="23"/>
      <c r="P42" s="23"/>
    </row>
    <row r="43" spans="1:16" ht="47.25" x14ac:dyDescent="0.2">
      <c r="A43" s="9" t="s">
        <v>28</v>
      </c>
      <c r="B43" s="4" t="s">
        <v>18</v>
      </c>
      <c r="C43" s="4" t="s">
        <v>20</v>
      </c>
      <c r="D43" s="4" t="s">
        <v>50</v>
      </c>
      <c r="E43" s="4" t="s">
        <v>23</v>
      </c>
      <c r="F43" s="4" t="s">
        <v>51</v>
      </c>
      <c r="G43" s="4" t="s">
        <v>29</v>
      </c>
      <c r="H43" s="11">
        <v>808789</v>
      </c>
      <c r="I43" s="11">
        <v>808789</v>
      </c>
      <c r="J43" s="11">
        <v>391099.54</v>
      </c>
      <c r="K43" s="93">
        <f t="shared" si="2"/>
        <v>0.48356189315136577</v>
      </c>
      <c r="L43" s="11"/>
      <c r="M43" s="11"/>
      <c r="N43" s="19"/>
      <c r="O43" s="23"/>
      <c r="P43" s="23"/>
    </row>
    <row r="44" spans="1:16" ht="94.5" x14ac:dyDescent="0.2">
      <c r="A44" s="5" t="s">
        <v>52</v>
      </c>
      <c r="B44" s="6" t="s">
        <v>18</v>
      </c>
      <c r="C44" s="6" t="s">
        <v>20</v>
      </c>
      <c r="D44" s="6" t="s">
        <v>53</v>
      </c>
      <c r="E44" s="3" t="s">
        <v>0</v>
      </c>
      <c r="F44" s="3" t="s">
        <v>0</v>
      </c>
      <c r="G44" s="3" t="s">
        <v>0</v>
      </c>
      <c r="H44" s="7">
        <f>H45</f>
        <v>4076837</v>
      </c>
      <c r="I44" s="7">
        <f t="shared" ref="I44:J44" si="16">I45</f>
        <v>4076837</v>
      </c>
      <c r="J44" s="7">
        <f t="shared" si="16"/>
        <v>1688710.5</v>
      </c>
      <c r="K44" s="93">
        <f t="shared" si="2"/>
        <v>0.41422075496273214</v>
      </c>
      <c r="L44" s="7"/>
      <c r="M44" s="7"/>
      <c r="N44" s="18"/>
      <c r="O44" s="22"/>
      <c r="P44" s="22"/>
    </row>
    <row r="45" spans="1:16" ht="31.5" x14ac:dyDescent="0.2">
      <c r="A45" s="5" t="s">
        <v>22</v>
      </c>
      <c r="B45" s="6" t="s">
        <v>18</v>
      </c>
      <c r="C45" s="6" t="s">
        <v>20</v>
      </c>
      <c r="D45" s="6" t="s">
        <v>53</v>
      </c>
      <c r="E45" s="6" t="s">
        <v>23</v>
      </c>
      <c r="F45" s="8" t="s">
        <v>0</v>
      </c>
      <c r="G45" s="8" t="s">
        <v>0</v>
      </c>
      <c r="H45" s="7">
        <f>H46+H53</f>
        <v>4076837</v>
      </c>
      <c r="I45" s="7">
        <f t="shared" ref="I45:J45" si="17">I46+I53</f>
        <v>4076837</v>
      </c>
      <c r="J45" s="7">
        <f t="shared" si="17"/>
        <v>1688710.5</v>
      </c>
      <c r="K45" s="93">
        <f t="shared" si="2"/>
        <v>0.41422075496273214</v>
      </c>
      <c r="L45" s="7"/>
      <c r="M45" s="7"/>
      <c r="N45" s="18"/>
      <c r="O45" s="22"/>
      <c r="P45" s="22"/>
    </row>
    <row r="46" spans="1:16" ht="31.5" x14ac:dyDescent="0.2">
      <c r="A46" s="9" t="s">
        <v>54</v>
      </c>
      <c r="B46" s="4" t="s">
        <v>18</v>
      </c>
      <c r="C46" s="4" t="s">
        <v>20</v>
      </c>
      <c r="D46" s="4" t="s">
        <v>53</v>
      </c>
      <c r="E46" s="4" t="s">
        <v>23</v>
      </c>
      <c r="F46" s="4" t="s">
        <v>55</v>
      </c>
      <c r="G46" s="10" t="s">
        <v>0</v>
      </c>
      <c r="H46" s="11">
        <f>H47+H49+H51</f>
        <v>3992837</v>
      </c>
      <c r="I46" s="11">
        <f t="shared" ref="I46:J46" si="18">I47+I49+I51</f>
        <v>3992837</v>
      </c>
      <c r="J46" s="11">
        <f t="shared" si="18"/>
        <v>1653710.5</v>
      </c>
      <c r="K46" s="93">
        <f t="shared" si="2"/>
        <v>0.41416929867159619</v>
      </c>
      <c r="L46" s="11"/>
      <c r="M46" s="11"/>
      <c r="N46" s="19"/>
      <c r="O46" s="23"/>
      <c r="P46" s="23"/>
    </row>
    <row r="47" spans="1:16" ht="126" x14ac:dyDescent="0.2">
      <c r="A47" s="9" t="s">
        <v>26</v>
      </c>
      <c r="B47" s="4" t="s">
        <v>18</v>
      </c>
      <c r="C47" s="4" t="s">
        <v>20</v>
      </c>
      <c r="D47" s="4" t="s">
        <v>53</v>
      </c>
      <c r="E47" s="4" t="s">
        <v>23</v>
      </c>
      <c r="F47" s="4" t="s">
        <v>55</v>
      </c>
      <c r="G47" s="4" t="s">
        <v>27</v>
      </c>
      <c r="H47" s="11">
        <f>H48</f>
        <v>2723192</v>
      </c>
      <c r="I47" s="11">
        <f t="shared" ref="I47:J47" si="19">I48</f>
        <v>2723192</v>
      </c>
      <c r="J47" s="11">
        <f t="shared" si="19"/>
        <v>1204961.55</v>
      </c>
      <c r="K47" s="93">
        <f t="shared" si="2"/>
        <v>0.44248130502733557</v>
      </c>
      <c r="L47" s="11"/>
      <c r="M47" s="11"/>
      <c r="N47" s="19"/>
      <c r="O47" s="23"/>
      <c r="P47" s="23"/>
    </row>
    <row r="48" spans="1:16" ht="31.5" x14ac:dyDescent="0.2">
      <c r="A48" s="9" t="s">
        <v>56</v>
      </c>
      <c r="B48" s="4" t="s">
        <v>18</v>
      </c>
      <c r="C48" s="4" t="s">
        <v>20</v>
      </c>
      <c r="D48" s="4" t="s">
        <v>53</v>
      </c>
      <c r="E48" s="4" t="s">
        <v>23</v>
      </c>
      <c r="F48" s="4" t="s">
        <v>55</v>
      </c>
      <c r="G48" s="4" t="s">
        <v>57</v>
      </c>
      <c r="H48" s="11">
        <v>2723192</v>
      </c>
      <c r="I48" s="11">
        <v>2723192</v>
      </c>
      <c r="J48" s="11">
        <v>1204961.55</v>
      </c>
      <c r="K48" s="93">
        <f t="shared" si="2"/>
        <v>0.44248130502733557</v>
      </c>
      <c r="L48" s="11"/>
      <c r="M48" s="11"/>
      <c r="N48" s="19"/>
      <c r="O48" s="23"/>
      <c r="P48" s="23"/>
    </row>
    <row r="49" spans="1:16" ht="47.25" x14ac:dyDescent="0.2">
      <c r="A49" s="9" t="s">
        <v>32</v>
      </c>
      <c r="B49" s="4" t="s">
        <v>18</v>
      </c>
      <c r="C49" s="4" t="s">
        <v>20</v>
      </c>
      <c r="D49" s="4" t="s">
        <v>53</v>
      </c>
      <c r="E49" s="4" t="s">
        <v>23</v>
      </c>
      <c r="F49" s="4" t="s">
        <v>55</v>
      </c>
      <c r="G49" s="4" t="s">
        <v>33</v>
      </c>
      <c r="H49" s="11">
        <f>H50</f>
        <v>1269101</v>
      </c>
      <c r="I49" s="11">
        <f t="shared" ref="I49:J49" si="20">I50</f>
        <v>1269101</v>
      </c>
      <c r="J49" s="11">
        <f t="shared" si="20"/>
        <v>448476.95</v>
      </c>
      <c r="K49" s="93">
        <f t="shared" si="2"/>
        <v>0.35338160634969162</v>
      </c>
      <c r="L49" s="11"/>
      <c r="M49" s="11"/>
      <c r="N49" s="19"/>
      <c r="O49" s="23"/>
      <c r="P49" s="23"/>
    </row>
    <row r="50" spans="1:16" ht="63" x14ac:dyDescent="0.2">
      <c r="A50" s="9" t="s">
        <v>34</v>
      </c>
      <c r="B50" s="4" t="s">
        <v>18</v>
      </c>
      <c r="C50" s="4" t="s">
        <v>20</v>
      </c>
      <c r="D50" s="4" t="s">
        <v>53</v>
      </c>
      <c r="E50" s="4" t="s">
        <v>23</v>
      </c>
      <c r="F50" s="4" t="s">
        <v>55</v>
      </c>
      <c r="G50" s="4" t="s">
        <v>35</v>
      </c>
      <c r="H50" s="11">
        <v>1269101</v>
      </c>
      <c r="I50" s="11">
        <v>1269101</v>
      </c>
      <c r="J50" s="11">
        <v>448476.95</v>
      </c>
      <c r="K50" s="93">
        <f t="shared" si="2"/>
        <v>0.35338160634969162</v>
      </c>
      <c r="L50" s="11"/>
      <c r="M50" s="11"/>
      <c r="N50" s="19"/>
      <c r="O50" s="23"/>
      <c r="P50" s="23"/>
    </row>
    <row r="51" spans="1:16" ht="15.75" x14ac:dyDescent="0.2">
      <c r="A51" s="9" t="s">
        <v>36</v>
      </c>
      <c r="B51" s="4" t="s">
        <v>18</v>
      </c>
      <c r="C51" s="4" t="s">
        <v>20</v>
      </c>
      <c r="D51" s="4" t="s">
        <v>53</v>
      </c>
      <c r="E51" s="4" t="s">
        <v>23</v>
      </c>
      <c r="F51" s="4" t="s">
        <v>55</v>
      </c>
      <c r="G51" s="4" t="s">
        <v>37</v>
      </c>
      <c r="H51" s="11">
        <f>H52</f>
        <v>544</v>
      </c>
      <c r="I51" s="11">
        <f t="shared" ref="I51:J51" si="21">I52</f>
        <v>544</v>
      </c>
      <c r="J51" s="11">
        <f t="shared" si="21"/>
        <v>272</v>
      </c>
      <c r="K51" s="93">
        <f t="shared" si="2"/>
        <v>0.5</v>
      </c>
      <c r="L51" s="11"/>
      <c r="M51" s="11"/>
      <c r="N51" s="19"/>
      <c r="O51" s="23"/>
      <c r="P51" s="23"/>
    </row>
    <row r="52" spans="1:16" ht="31.5" x14ac:dyDescent="0.2">
      <c r="A52" s="9" t="s">
        <v>38</v>
      </c>
      <c r="B52" s="4" t="s">
        <v>18</v>
      </c>
      <c r="C52" s="4" t="s">
        <v>20</v>
      </c>
      <c r="D52" s="4" t="s">
        <v>53</v>
      </c>
      <c r="E52" s="4" t="s">
        <v>23</v>
      </c>
      <c r="F52" s="4" t="s">
        <v>55</v>
      </c>
      <c r="G52" s="4" t="s">
        <v>39</v>
      </c>
      <c r="H52" s="11">
        <v>544</v>
      </c>
      <c r="I52" s="11">
        <v>544</v>
      </c>
      <c r="J52" s="11">
        <v>272</v>
      </c>
      <c r="K52" s="93">
        <f t="shared" si="2"/>
        <v>0.5</v>
      </c>
      <c r="L52" s="11"/>
      <c r="M52" s="11"/>
      <c r="N52" s="19"/>
      <c r="O52" s="23"/>
      <c r="P52" s="23"/>
    </row>
    <row r="53" spans="1:16" ht="78.75" x14ac:dyDescent="0.2">
      <c r="A53" s="9" t="s">
        <v>58</v>
      </c>
      <c r="B53" s="4" t="s">
        <v>18</v>
      </c>
      <c r="C53" s="4" t="s">
        <v>20</v>
      </c>
      <c r="D53" s="4" t="s">
        <v>53</v>
      </c>
      <c r="E53" s="4" t="s">
        <v>23</v>
      </c>
      <c r="F53" s="4" t="s">
        <v>59</v>
      </c>
      <c r="G53" s="10" t="s">
        <v>0</v>
      </c>
      <c r="H53" s="11">
        <f t="shared" ref="H53:J54" si="22">H54</f>
        <v>84000</v>
      </c>
      <c r="I53" s="11">
        <f t="shared" si="22"/>
        <v>84000</v>
      </c>
      <c r="J53" s="11">
        <f t="shared" si="22"/>
        <v>35000</v>
      </c>
      <c r="K53" s="93">
        <f t="shared" si="2"/>
        <v>0.41666666666666669</v>
      </c>
      <c r="L53" s="11"/>
      <c r="M53" s="11"/>
      <c r="N53" s="19"/>
      <c r="O53" s="23"/>
      <c r="P53" s="23"/>
    </row>
    <row r="54" spans="1:16" ht="47.25" x14ac:dyDescent="0.2">
      <c r="A54" s="9" t="s">
        <v>32</v>
      </c>
      <c r="B54" s="4" t="s">
        <v>18</v>
      </c>
      <c r="C54" s="4" t="s">
        <v>20</v>
      </c>
      <c r="D54" s="4" t="s">
        <v>53</v>
      </c>
      <c r="E54" s="4" t="s">
        <v>23</v>
      </c>
      <c r="F54" s="4" t="s">
        <v>59</v>
      </c>
      <c r="G54" s="4" t="s">
        <v>33</v>
      </c>
      <c r="H54" s="11">
        <f t="shared" si="22"/>
        <v>84000</v>
      </c>
      <c r="I54" s="11">
        <f t="shared" si="22"/>
        <v>84000</v>
      </c>
      <c r="J54" s="11">
        <f t="shared" si="22"/>
        <v>35000</v>
      </c>
      <c r="K54" s="93">
        <f t="shared" si="2"/>
        <v>0.41666666666666669</v>
      </c>
      <c r="L54" s="11"/>
      <c r="M54" s="11"/>
      <c r="N54" s="19"/>
      <c r="O54" s="23"/>
      <c r="P54" s="23"/>
    </row>
    <row r="55" spans="1:16" ht="63" x14ac:dyDescent="0.2">
      <c r="A55" s="9" t="s">
        <v>34</v>
      </c>
      <c r="B55" s="4" t="s">
        <v>18</v>
      </c>
      <c r="C55" s="4" t="s">
        <v>20</v>
      </c>
      <c r="D55" s="4" t="s">
        <v>53</v>
      </c>
      <c r="E55" s="4" t="s">
        <v>23</v>
      </c>
      <c r="F55" s="4" t="s">
        <v>59</v>
      </c>
      <c r="G55" s="4" t="s">
        <v>35</v>
      </c>
      <c r="H55" s="11">
        <v>84000</v>
      </c>
      <c r="I55" s="11">
        <v>84000</v>
      </c>
      <c r="J55" s="11">
        <v>35000</v>
      </c>
      <c r="K55" s="93">
        <f t="shared" si="2"/>
        <v>0.41666666666666669</v>
      </c>
      <c r="L55" s="11"/>
      <c r="M55" s="11"/>
      <c r="N55" s="19"/>
      <c r="O55" s="23"/>
      <c r="P55" s="23"/>
    </row>
    <row r="56" spans="1:16" s="36" customFormat="1" ht="37.5" x14ac:dyDescent="0.2">
      <c r="A56" s="25" t="s">
        <v>290</v>
      </c>
      <c r="B56" s="31" t="s">
        <v>18</v>
      </c>
      <c r="C56" s="31" t="s">
        <v>20</v>
      </c>
      <c r="D56" s="31">
        <v>24</v>
      </c>
      <c r="E56" s="32" t="s">
        <v>0</v>
      </c>
      <c r="F56" s="32" t="s">
        <v>0</v>
      </c>
      <c r="G56" s="32" t="s">
        <v>0</v>
      </c>
      <c r="H56" s="33">
        <f>H57</f>
        <v>30600</v>
      </c>
      <c r="I56" s="33">
        <f t="shared" ref="I56:J57" si="23">I57</f>
        <v>30600</v>
      </c>
      <c r="J56" s="33">
        <f t="shared" si="23"/>
        <v>0</v>
      </c>
      <c r="K56" s="92">
        <f t="shared" si="2"/>
        <v>0</v>
      </c>
      <c r="L56" s="33"/>
      <c r="M56" s="33"/>
      <c r="N56" s="34"/>
      <c r="O56" s="35"/>
      <c r="P56" s="35"/>
    </row>
    <row r="57" spans="1:16" s="36" customFormat="1" ht="31.5" x14ac:dyDescent="0.2">
      <c r="A57" s="37" t="s">
        <v>22</v>
      </c>
      <c r="B57" s="31" t="s">
        <v>18</v>
      </c>
      <c r="C57" s="31" t="s">
        <v>20</v>
      </c>
      <c r="D57" s="31">
        <v>24</v>
      </c>
      <c r="E57" s="31" t="s">
        <v>23</v>
      </c>
      <c r="F57" s="38" t="s">
        <v>0</v>
      </c>
      <c r="G57" s="38" t="s">
        <v>0</v>
      </c>
      <c r="H57" s="33">
        <f>H58</f>
        <v>30600</v>
      </c>
      <c r="I57" s="33">
        <f t="shared" si="23"/>
        <v>30600</v>
      </c>
      <c r="J57" s="33">
        <f t="shared" si="23"/>
        <v>0</v>
      </c>
      <c r="K57" s="92">
        <f t="shared" si="2"/>
        <v>0</v>
      </c>
      <c r="L57" s="33"/>
      <c r="M57" s="33"/>
      <c r="N57" s="34"/>
      <c r="O57" s="35"/>
      <c r="P57" s="35"/>
    </row>
    <row r="58" spans="1:16" ht="126" x14ac:dyDescent="0.2">
      <c r="A58" s="24" t="s">
        <v>289</v>
      </c>
      <c r="B58" s="4" t="s">
        <v>18</v>
      </c>
      <c r="C58" s="4" t="s">
        <v>20</v>
      </c>
      <c r="D58" s="4">
        <v>24</v>
      </c>
      <c r="E58" s="4" t="s">
        <v>23</v>
      </c>
      <c r="F58" s="4">
        <v>81110</v>
      </c>
      <c r="G58" s="4"/>
      <c r="H58" s="11">
        <f>H59+H61</f>
        <v>30600</v>
      </c>
      <c r="I58" s="11">
        <f t="shared" ref="I58:J58" si="24">I59+I61</f>
        <v>30600</v>
      </c>
      <c r="J58" s="11">
        <f t="shared" si="24"/>
        <v>0</v>
      </c>
      <c r="K58" s="93">
        <f t="shared" si="2"/>
        <v>0</v>
      </c>
      <c r="L58" s="11"/>
      <c r="M58" s="11"/>
      <c r="N58" s="19"/>
      <c r="O58" s="23"/>
      <c r="P58" s="23"/>
    </row>
    <row r="59" spans="1:16" ht="47.25" x14ac:dyDescent="0.2">
      <c r="A59" s="24" t="s">
        <v>32</v>
      </c>
      <c r="B59" s="4" t="s">
        <v>18</v>
      </c>
      <c r="C59" s="4" t="s">
        <v>20</v>
      </c>
      <c r="D59" s="4">
        <v>24</v>
      </c>
      <c r="E59" s="4" t="s">
        <v>23</v>
      </c>
      <c r="F59" s="4">
        <v>81110</v>
      </c>
      <c r="G59" s="4">
        <v>200</v>
      </c>
      <c r="H59" s="11">
        <f>H60</f>
        <v>19000</v>
      </c>
      <c r="I59" s="11">
        <f t="shared" ref="I59:J59" si="25">I60</f>
        <v>19000</v>
      </c>
      <c r="J59" s="11">
        <f t="shared" si="25"/>
        <v>0</v>
      </c>
      <c r="K59" s="93">
        <f t="shared" si="2"/>
        <v>0</v>
      </c>
      <c r="L59" s="11"/>
      <c r="M59" s="11"/>
      <c r="N59" s="19"/>
      <c r="O59" s="23"/>
      <c r="P59" s="23"/>
    </row>
    <row r="60" spans="1:16" ht="63" x14ac:dyDescent="0.2">
      <c r="A60" s="24" t="s">
        <v>34</v>
      </c>
      <c r="B60" s="4" t="s">
        <v>18</v>
      </c>
      <c r="C60" s="4" t="s">
        <v>20</v>
      </c>
      <c r="D60" s="4">
        <v>24</v>
      </c>
      <c r="E60" s="4" t="s">
        <v>23</v>
      </c>
      <c r="F60" s="4">
        <v>81110</v>
      </c>
      <c r="G60" s="4" t="s">
        <v>35</v>
      </c>
      <c r="H60" s="11">
        <v>19000</v>
      </c>
      <c r="I60" s="11">
        <v>19000</v>
      </c>
      <c r="J60" s="11">
        <v>0</v>
      </c>
      <c r="K60" s="93">
        <f t="shared" si="2"/>
        <v>0</v>
      </c>
      <c r="L60" s="11"/>
      <c r="M60" s="11"/>
      <c r="N60" s="19"/>
      <c r="O60" s="23"/>
      <c r="P60" s="23"/>
    </row>
    <row r="61" spans="1:16" ht="31.5" x14ac:dyDescent="0.2">
      <c r="A61" s="24" t="s">
        <v>133</v>
      </c>
      <c r="B61" s="4" t="s">
        <v>18</v>
      </c>
      <c r="C61" s="4" t="s">
        <v>20</v>
      </c>
      <c r="D61" s="4">
        <v>24</v>
      </c>
      <c r="E61" s="4" t="s">
        <v>23</v>
      </c>
      <c r="F61" s="4">
        <v>81110</v>
      </c>
      <c r="G61" s="4">
        <v>300</v>
      </c>
      <c r="H61" s="11">
        <f>H62</f>
        <v>11600</v>
      </c>
      <c r="I61" s="11">
        <f t="shared" ref="I61:J61" si="26">I62</f>
        <v>11600</v>
      </c>
      <c r="J61" s="11">
        <f t="shared" si="26"/>
        <v>0</v>
      </c>
      <c r="K61" s="93">
        <f t="shared" si="2"/>
        <v>0</v>
      </c>
      <c r="L61" s="11"/>
      <c r="M61" s="11"/>
      <c r="N61" s="19"/>
      <c r="O61" s="23"/>
      <c r="P61" s="23"/>
    </row>
    <row r="62" spans="1:16" ht="15.75" x14ac:dyDescent="0.2">
      <c r="A62" s="24" t="s">
        <v>227</v>
      </c>
      <c r="B62" s="4" t="s">
        <v>18</v>
      </c>
      <c r="C62" s="4" t="s">
        <v>20</v>
      </c>
      <c r="D62" s="4">
        <v>24</v>
      </c>
      <c r="E62" s="4" t="s">
        <v>23</v>
      </c>
      <c r="F62" s="4">
        <v>81110</v>
      </c>
      <c r="G62" s="4">
        <v>360</v>
      </c>
      <c r="H62" s="11">
        <v>11600</v>
      </c>
      <c r="I62" s="11">
        <v>11600</v>
      </c>
      <c r="J62" s="11">
        <v>0</v>
      </c>
      <c r="K62" s="93">
        <f t="shared" si="2"/>
        <v>0</v>
      </c>
      <c r="L62" s="11"/>
      <c r="M62" s="11"/>
      <c r="N62" s="19"/>
      <c r="O62" s="23"/>
      <c r="P62" s="23"/>
    </row>
    <row r="63" spans="1:16" ht="47.25" x14ac:dyDescent="0.2">
      <c r="A63" s="5" t="s">
        <v>60</v>
      </c>
      <c r="B63" s="6" t="s">
        <v>18</v>
      </c>
      <c r="C63" s="6" t="s">
        <v>20</v>
      </c>
      <c r="D63" s="6" t="s">
        <v>61</v>
      </c>
      <c r="E63" s="3" t="s">
        <v>0</v>
      </c>
      <c r="F63" s="3" t="s">
        <v>0</v>
      </c>
      <c r="G63" s="3" t="s">
        <v>0</v>
      </c>
      <c r="H63" s="7">
        <f t="shared" ref="H63:J66" si="27">H64</f>
        <v>78555.3</v>
      </c>
      <c r="I63" s="7">
        <f t="shared" si="27"/>
        <v>78555.3</v>
      </c>
      <c r="J63" s="7">
        <f t="shared" si="27"/>
        <v>0</v>
      </c>
      <c r="K63" s="92">
        <f t="shared" si="2"/>
        <v>0</v>
      </c>
      <c r="L63" s="7"/>
      <c r="M63" s="7"/>
      <c r="N63" s="18"/>
      <c r="O63" s="22"/>
      <c r="P63" s="22"/>
    </row>
    <row r="64" spans="1:16" ht="31.5" x14ac:dyDescent="0.2">
      <c r="A64" s="5" t="s">
        <v>22</v>
      </c>
      <c r="B64" s="6" t="s">
        <v>18</v>
      </c>
      <c r="C64" s="6" t="s">
        <v>20</v>
      </c>
      <c r="D64" s="6" t="s">
        <v>61</v>
      </c>
      <c r="E64" s="6" t="s">
        <v>23</v>
      </c>
      <c r="F64" s="8" t="s">
        <v>0</v>
      </c>
      <c r="G64" s="8" t="s">
        <v>0</v>
      </c>
      <c r="H64" s="7">
        <f t="shared" si="27"/>
        <v>78555.3</v>
      </c>
      <c r="I64" s="7">
        <f t="shared" si="27"/>
        <v>78555.3</v>
      </c>
      <c r="J64" s="7">
        <f t="shared" si="27"/>
        <v>0</v>
      </c>
      <c r="K64" s="92">
        <f t="shared" si="2"/>
        <v>0</v>
      </c>
      <c r="L64" s="7"/>
      <c r="M64" s="7"/>
      <c r="N64" s="18"/>
      <c r="O64" s="22"/>
      <c r="P64" s="22"/>
    </row>
    <row r="65" spans="1:16" ht="189" x14ac:dyDescent="0.2">
      <c r="A65" s="9" t="s">
        <v>62</v>
      </c>
      <c r="B65" s="4" t="s">
        <v>18</v>
      </c>
      <c r="C65" s="4" t="s">
        <v>20</v>
      </c>
      <c r="D65" s="4" t="s">
        <v>61</v>
      </c>
      <c r="E65" s="4" t="s">
        <v>23</v>
      </c>
      <c r="F65" s="4" t="s">
        <v>63</v>
      </c>
      <c r="G65" s="10" t="s">
        <v>0</v>
      </c>
      <c r="H65" s="11">
        <f t="shared" si="27"/>
        <v>78555.3</v>
      </c>
      <c r="I65" s="11">
        <f t="shared" si="27"/>
        <v>78555.3</v>
      </c>
      <c r="J65" s="11">
        <f t="shared" si="27"/>
        <v>0</v>
      </c>
      <c r="K65" s="93">
        <f t="shared" si="2"/>
        <v>0</v>
      </c>
      <c r="L65" s="11"/>
      <c r="M65" s="11"/>
      <c r="N65" s="19"/>
      <c r="O65" s="23"/>
      <c r="P65" s="23"/>
    </row>
    <row r="66" spans="1:16" ht="47.25" x14ac:dyDescent="0.2">
      <c r="A66" s="9" t="s">
        <v>32</v>
      </c>
      <c r="B66" s="4" t="s">
        <v>18</v>
      </c>
      <c r="C66" s="4" t="s">
        <v>20</v>
      </c>
      <c r="D66" s="4" t="s">
        <v>61</v>
      </c>
      <c r="E66" s="4" t="s">
        <v>23</v>
      </c>
      <c r="F66" s="4" t="s">
        <v>63</v>
      </c>
      <c r="G66" s="4" t="s">
        <v>33</v>
      </c>
      <c r="H66" s="11">
        <f t="shared" si="27"/>
        <v>78555.3</v>
      </c>
      <c r="I66" s="11">
        <f t="shared" si="27"/>
        <v>78555.3</v>
      </c>
      <c r="J66" s="11">
        <f t="shared" si="27"/>
        <v>0</v>
      </c>
      <c r="K66" s="93">
        <f t="shared" si="2"/>
        <v>0</v>
      </c>
      <c r="L66" s="11"/>
      <c r="M66" s="11"/>
      <c r="N66" s="19"/>
      <c r="O66" s="23"/>
      <c r="P66" s="23"/>
    </row>
    <row r="67" spans="1:16" ht="63" x14ac:dyDescent="0.2">
      <c r="A67" s="9" t="s">
        <v>34</v>
      </c>
      <c r="B67" s="4" t="s">
        <v>18</v>
      </c>
      <c r="C67" s="4" t="s">
        <v>20</v>
      </c>
      <c r="D67" s="4" t="s">
        <v>61</v>
      </c>
      <c r="E67" s="4" t="s">
        <v>23</v>
      </c>
      <c r="F67" s="4" t="s">
        <v>63</v>
      </c>
      <c r="G67" s="4" t="s">
        <v>35</v>
      </c>
      <c r="H67" s="11">
        <v>78555.3</v>
      </c>
      <c r="I67" s="11">
        <v>78555.3</v>
      </c>
      <c r="J67" s="11"/>
      <c r="K67" s="93">
        <f t="shared" si="2"/>
        <v>0</v>
      </c>
      <c r="L67" s="11"/>
      <c r="M67" s="11"/>
      <c r="N67" s="19"/>
      <c r="O67" s="23"/>
      <c r="P67" s="23"/>
    </row>
    <row r="68" spans="1:16" ht="110.25" x14ac:dyDescent="0.2">
      <c r="A68" s="5" t="s">
        <v>64</v>
      </c>
      <c r="B68" s="6" t="s">
        <v>18</v>
      </c>
      <c r="C68" s="6" t="s">
        <v>20</v>
      </c>
      <c r="D68" s="6" t="s">
        <v>65</v>
      </c>
      <c r="E68" s="3" t="s">
        <v>0</v>
      </c>
      <c r="F68" s="3" t="s">
        <v>0</v>
      </c>
      <c r="G68" s="3" t="s">
        <v>0</v>
      </c>
      <c r="H68" s="7">
        <f t="shared" ref="H68:J69" si="28">H69</f>
        <v>216926</v>
      </c>
      <c r="I68" s="7">
        <f t="shared" si="28"/>
        <v>216926</v>
      </c>
      <c r="J68" s="7">
        <f t="shared" si="28"/>
        <v>71700.36</v>
      </c>
      <c r="K68" s="92">
        <f t="shared" si="2"/>
        <v>0.3305291205295815</v>
      </c>
      <c r="L68" s="7"/>
      <c r="M68" s="7"/>
      <c r="N68" s="18"/>
      <c r="O68" s="22"/>
      <c r="P68" s="22"/>
    </row>
    <row r="69" spans="1:16" ht="31.5" x14ac:dyDescent="0.2">
      <c r="A69" s="5" t="s">
        <v>22</v>
      </c>
      <c r="B69" s="6" t="s">
        <v>18</v>
      </c>
      <c r="C69" s="6" t="s">
        <v>20</v>
      </c>
      <c r="D69" s="6" t="s">
        <v>65</v>
      </c>
      <c r="E69" s="6" t="s">
        <v>23</v>
      </c>
      <c r="F69" s="8" t="s">
        <v>0</v>
      </c>
      <c r="G69" s="8" t="s">
        <v>0</v>
      </c>
      <c r="H69" s="7">
        <f t="shared" si="28"/>
        <v>216926</v>
      </c>
      <c r="I69" s="7">
        <f t="shared" si="28"/>
        <v>216926</v>
      </c>
      <c r="J69" s="7">
        <f t="shared" si="28"/>
        <v>71700.36</v>
      </c>
      <c r="K69" s="92">
        <f t="shared" si="2"/>
        <v>0.3305291205295815</v>
      </c>
      <c r="L69" s="7"/>
      <c r="M69" s="7"/>
      <c r="N69" s="18"/>
      <c r="O69" s="22"/>
      <c r="P69" s="22"/>
    </row>
    <row r="70" spans="1:16" ht="94.5" x14ac:dyDescent="0.2">
      <c r="A70" s="9" t="s">
        <v>66</v>
      </c>
      <c r="B70" s="4" t="s">
        <v>18</v>
      </c>
      <c r="C70" s="4" t="s">
        <v>20</v>
      </c>
      <c r="D70" s="4" t="s">
        <v>65</v>
      </c>
      <c r="E70" s="4" t="s">
        <v>23</v>
      </c>
      <c r="F70" s="4" t="s">
        <v>67</v>
      </c>
      <c r="G70" s="10" t="s">
        <v>0</v>
      </c>
      <c r="H70" s="11">
        <f>H71+H73</f>
        <v>216926</v>
      </c>
      <c r="I70" s="11">
        <f t="shared" ref="I70:J70" si="29">I71+I73</f>
        <v>216926</v>
      </c>
      <c r="J70" s="11">
        <f t="shared" si="29"/>
        <v>71700.36</v>
      </c>
      <c r="K70" s="93">
        <f t="shared" si="2"/>
        <v>0.3305291205295815</v>
      </c>
      <c r="L70" s="11"/>
      <c r="M70" s="11"/>
      <c r="N70" s="19"/>
      <c r="O70" s="23"/>
      <c r="P70" s="23"/>
    </row>
    <row r="71" spans="1:16" ht="126" x14ac:dyDescent="0.2">
      <c r="A71" s="9" t="s">
        <v>26</v>
      </c>
      <c r="B71" s="4" t="s">
        <v>18</v>
      </c>
      <c r="C71" s="4" t="s">
        <v>20</v>
      </c>
      <c r="D71" s="4" t="s">
        <v>65</v>
      </c>
      <c r="E71" s="4" t="s">
        <v>23</v>
      </c>
      <c r="F71" s="4" t="s">
        <v>67</v>
      </c>
      <c r="G71" s="4" t="s">
        <v>27</v>
      </c>
      <c r="H71" s="11">
        <f>H72</f>
        <v>158868</v>
      </c>
      <c r="I71" s="11">
        <f t="shared" ref="I71:J71" si="30">I72</f>
        <v>158868</v>
      </c>
      <c r="J71" s="11">
        <f t="shared" si="30"/>
        <v>68083.839999999997</v>
      </c>
      <c r="K71" s="93">
        <f t="shared" si="2"/>
        <v>0.42855603394012637</v>
      </c>
      <c r="L71" s="11"/>
      <c r="M71" s="11"/>
      <c r="N71" s="19"/>
      <c r="O71" s="23"/>
      <c r="P71" s="23"/>
    </row>
    <row r="72" spans="1:16" ht="47.25" x14ac:dyDescent="0.2">
      <c r="A72" s="9" t="s">
        <v>28</v>
      </c>
      <c r="B72" s="4" t="s">
        <v>18</v>
      </c>
      <c r="C72" s="4" t="s">
        <v>20</v>
      </c>
      <c r="D72" s="4" t="s">
        <v>65</v>
      </c>
      <c r="E72" s="4" t="s">
        <v>23</v>
      </c>
      <c r="F72" s="4" t="s">
        <v>67</v>
      </c>
      <c r="G72" s="4" t="s">
        <v>29</v>
      </c>
      <c r="H72" s="11">
        <v>158868</v>
      </c>
      <c r="I72" s="11">
        <v>158868</v>
      </c>
      <c r="J72" s="11">
        <v>68083.839999999997</v>
      </c>
      <c r="K72" s="93">
        <f t="shared" si="2"/>
        <v>0.42855603394012637</v>
      </c>
      <c r="L72" s="11"/>
      <c r="M72" s="11"/>
      <c r="N72" s="19"/>
      <c r="O72" s="23"/>
      <c r="P72" s="23"/>
    </row>
    <row r="73" spans="1:16" ht="47.25" x14ac:dyDescent="0.2">
      <c r="A73" s="9" t="s">
        <v>32</v>
      </c>
      <c r="B73" s="4" t="s">
        <v>18</v>
      </c>
      <c r="C73" s="4" t="s">
        <v>20</v>
      </c>
      <c r="D73" s="4" t="s">
        <v>65</v>
      </c>
      <c r="E73" s="4" t="s">
        <v>23</v>
      </c>
      <c r="F73" s="4" t="s">
        <v>67</v>
      </c>
      <c r="G73" s="4" t="s">
        <v>33</v>
      </c>
      <c r="H73" s="11">
        <f>H74</f>
        <v>58058</v>
      </c>
      <c r="I73" s="11">
        <f t="shared" ref="I73:J73" si="31">I74</f>
        <v>58058</v>
      </c>
      <c r="J73" s="11">
        <f t="shared" si="31"/>
        <v>3616.52</v>
      </c>
      <c r="K73" s="93">
        <f t="shared" si="2"/>
        <v>6.2291501601846426E-2</v>
      </c>
      <c r="L73" s="11"/>
      <c r="M73" s="11"/>
      <c r="N73" s="19"/>
      <c r="O73" s="23"/>
      <c r="P73" s="23"/>
    </row>
    <row r="74" spans="1:16" ht="63" x14ac:dyDescent="0.2">
      <c r="A74" s="9" t="s">
        <v>34</v>
      </c>
      <c r="B74" s="4" t="s">
        <v>18</v>
      </c>
      <c r="C74" s="4" t="s">
        <v>20</v>
      </c>
      <c r="D74" s="4" t="s">
        <v>65</v>
      </c>
      <c r="E74" s="4" t="s">
        <v>23</v>
      </c>
      <c r="F74" s="4" t="s">
        <v>67</v>
      </c>
      <c r="G74" s="4" t="s">
        <v>35</v>
      </c>
      <c r="H74" s="11">
        <v>58058</v>
      </c>
      <c r="I74" s="11">
        <v>58058</v>
      </c>
      <c r="J74" s="11">
        <v>3616.52</v>
      </c>
      <c r="K74" s="93">
        <f t="shared" si="2"/>
        <v>6.2291501601846426E-2</v>
      </c>
      <c r="L74" s="11"/>
      <c r="M74" s="11"/>
      <c r="N74" s="19"/>
      <c r="O74" s="23"/>
      <c r="P74" s="23"/>
    </row>
    <row r="75" spans="1:16" ht="47.25" x14ac:dyDescent="0.2">
      <c r="A75" s="5" t="s">
        <v>68</v>
      </c>
      <c r="B75" s="6" t="s">
        <v>18</v>
      </c>
      <c r="C75" s="6" t="s">
        <v>20</v>
      </c>
      <c r="D75" s="6" t="s">
        <v>69</v>
      </c>
      <c r="E75" s="3" t="s">
        <v>0</v>
      </c>
      <c r="F75" s="3" t="s">
        <v>0</v>
      </c>
      <c r="G75" s="3" t="s">
        <v>0</v>
      </c>
      <c r="H75" s="7">
        <f t="shared" ref="H75:J78" si="32">H76</f>
        <v>100000</v>
      </c>
      <c r="I75" s="7">
        <f t="shared" si="32"/>
        <v>100000</v>
      </c>
      <c r="J75" s="7">
        <f t="shared" si="32"/>
        <v>100000</v>
      </c>
      <c r="K75" s="92">
        <f t="shared" si="2"/>
        <v>1</v>
      </c>
      <c r="L75" s="7"/>
      <c r="M75" s="7"/>
      <c r="N75" s="18"/>
      <c r="O75" s="22"/>
      <c r="P75" s="22"/>
    </row>
    <row r="76" spans="1:16" ht="31.5" x14ac:dyDescent="0.2">
      <c r="A76" s="5" t="s">
        <v>22</v>
      </c>
      <c r="B76" s="6" t="s">
        <v>18</v>
      </c>
      <c r="C76" s="6" t="s">
        <v>20</v>
      </c>
      <c r="D76" s="6" t="s">
        <v>69</v>
      </c>
      <c r="E76" s="6" t="s">
        <v>23</v>
      </c>
      <c r="F76" s="8" t="s">
        <v>0</v>
      </c>
      <c r="G76" s="8" t="s">
        <v>0</v>
      </c>
      <c r="H76" s="7">
        <f t="shared" si="32"/>
        <v>100000</v>
      </c>
      <c r="I76" s="7">
        <f t="shared" si="32"/>
        <v>100000</v>
      </c>
      <c r="J76" s="7">
        <f t="shared" si="32"/>
        <v>100000</v>
      </c>
      <c r="K76" s="92">
        <f t="shared" ref="K76:K139" si="33">J76/I76</f>
        <v>1</v>
      </c>
      <c r="L76" s="7"/>
      <c r="M76" s="7"/>
      <c r="N76" s="18"/>
      <c r="O76" s="22"/>
      <c r="P76" s="22"/>
    </row>
    <row r="77" spans="1:16" ht="31.5" x14ac:dyDescent="0.2">
      <c r="A77" s="9" t="s">
        <v>70</v>
      </c>
      <c r="B77" s="4" t="s">
        <v>18</v>
      </c>
      <c r="C77" s="4" t="s">
        <v>20</v>
      </c>
      <c r="D77" s="4" t="s">
        <v>69</v>
      </c>
      <c r="E77" s="4" t="s">
        <v>23</v>
      </c>
      <c r="F77" s="4" t="s">
        <v>71</v>
      </c>
      <c r="G77" s="10" t="s">
        <v>0</v>
      </c>
      <c r="H77" s="11">
        <f t="shared" si="32"/>
        <v>100000</v>
      </c>
      <c r="I77" s="11">
        <f t="shared" si="32"/>
        <v>100000</v>
      </c>
      <c r="J77" s="11">
        <f t="shared" si="32"/>
        <v>100000</v>
      </c>
      <c r="K77" s="93">
        <f t="shared" si="33"/>
        <v>1</v>
      </c>
      <c r="L77" s="11"/>
      <c r="M77" s="11"/>
      <c r="N77" s="19"/>
      <c r="O77" s="23"/>
      <c r="P77" s="23"/>
    </row>
    <row r="78" spans="1:16" ht="15.75" x14ac:dyDescent="0.2">
      <c r="A78" s="9" t="s">
        <v>36</v>
      </c>
      <c r="B78" s="4" t="s">
        <v>18</v>
      </c>
      <c r="C78" s="4" t="s">
        <v>20</v>
      </c>
      <c r="D78" s="4" t="s">
        <v>69</v>
      </c>
      <c r="E78" s="4" t="s">
        <v>23</v>
      </c>
      <c r="F78" s="4" t="s">
        <v>71</v>
      </c>
      <c r="G78" s="4" t="s">
        <v>37</v>
      </c>
      <c r="H78" s="11">
        <f t="shared" si="32"/>
        <v>100000</v>
      </c>
      <c r="I78" s="11">
        <f t="shared" si="32"/>
        <v>100000</v>
      </c>
      <c r="J78" s="11">
        <f t="shared" si="32"/>
        <v>100000</v>
      </c>
      <c r="K78" s="93">
        <f t="shared" si="33"/>
        <v>1</v>
      </c>
      <c r="L78" s="11"/>
      <c r="M78" s="11"/>
      <c r="N78" s="19"/>
      <c r="O78" s="23"/>
      <c r="P78" s="23"/>
    </row>
    <row r="79" spans="1:16" ht="94.5" x14ac:dyDescent="0.2">
      <c r="A79" s="9" t="s">
        <v>72</v>
      </c>
      <c r="B79" s="4" t="s">
        <v>18</v>
      </c>
      <c r="C79" s="4" t="s">
        <v>20</v>
      </c>
      <c r="D79" s="4" t="s">
        <v>69</v>
      </c>
      <c r="E79" s="4" t="s">
        <v>23</v>
      </c>
      <c r="F79" s="4" t="s">
        <v>71</v>
      </c>
      <c r="G79" s="4" t="s">
        <v>73</v>
      </c>
      <c r="H79" s="11">
        <v>100000</v>
      </c>
      <c r="I79" s="11">
        <v>100000</v>
      </c>
      <c r="J79" s="11">
        <v>100000</v>
      </c>
      <c r="K79" s="93">
        <f t="shared" si="33"/>
        <v>1</v>
      </c>
      <c r="L79" s="11"/>
      <c r="M79" s="11"/>
      <c r="N79" s="19"/>
      <c r="O79" s="23"/>
      <c r="P79" s="23"/>
    </row>
    <row r="80" spans="1:16" ht="47.25" x14ac:dyDescent="0.2">
      <c r="A80" s="5" t="s">
        <v>74</v>
      </c>
      <c r="B80" s="6" t="s">
        <v>18</v>
      </c>
      <c r="C80" s="6" t="s">
        <v>20</v>
      </c>
      <c r="D80" s="6" t="s">
        <v>75</v>
      </c>
      <c r="E80" s="3" t="s">
        <v>0</v>
      </c>
      <c r="F80" s="3" t="s">
        <v>0</v>
      </c>
      <c r="G80" s="3" t="s">
        <v>0</v>
      </c>
      <c r="H80" s="7">
        <f t="shared" ref="H80:J83" si="34">H81</f>
        <v>55000</v>
      </c>
      <c r="I80" s="7">
        <f t="shared" si="34"/>
        <v>55000</v>
      </c>
      <c r="J80" s="7">
        <f t="shared" si="34"/>
        <v>23000</v>
      </c>
      <c r="K80" s="93">
        <f t="shared" si="33"/>
        <v>0.41818181818181815</v>
      </c>
      <c r="L80" s="7"/>
      <c r="M80" s="7"/>
      <c r="N80" s="18"/>
      <c r="O80" s="22"/>
      <c r="P80" s="22"/>
    </row>
    <row r="81" spans="1:16" ht="31.5" x14ac:dyDescent="0.2">
      <c r="A81" s="5" t="s">
        <v>22</v>
      </c>
      <c r="B81" s="6" t="s">
        <v>18</v>
      </c>
      <c r="C81" s="6" t="s">
        <v>20</v>
      </c>
      <c r="D81" s="6" t="s">
        <v>75</v>
      </c>
      <c r="E81" s="6" t="s">
        <v>23</v>
      </c>
      <c r="F81" s="8" t="s">
        <v>0</v>
      </c>
      <c r="G81" s="8" t="s">
        <v>0</v>
      </c>
      <c r="H81" s="7">
        <f t="shared" si="34"/>
        <v>55000</v>
      </c>
      <c r="I81" s="7">
        <f t="shared" si="34"/>
        <v>55000</v>
      </c>
      <c r="J81" s="7">
        <f t="shared" si="34"/>
        <v>23000</v>
      </c>
      <c r="K81" s="93">
        <f t="shared" si="33"/>
        <v>0.41818181818181815</v>
      </c>
      <c r="L81" s="7"/>
      <c r="M81" s="7"/>
      <c r="N81" s="18"/>
      <c r="O81" s="22"/>
      <c r="P81" s="22"/>
    </row>
    <row r="82" spans="1:16" ht="47.25" x14ac:dyDescent="0.2">
      <c r="A82" s="9" t="s">
        <v>76</v>
      </c>
      <c r="B82" s="4" t="s">
        <v>18</v>
      </c>
      <c r="C82" s="4" t="s">
        <v>20</v>
      </c>
      <c r="D82" s="4" t="s">
        <v>75</v>
      </c>
      <c r="E82" s="4" t="s">
        <v>23</v>
      </c>
      <c r="F82" s="4" t="s">
        <v>77</v>
      </c>
      <c r="G82" s="10" t="s">
        <v>0</v>
      </c>
      <c r="H82" s="11">
        <f t="shared" si="34"/>
        <v>55000</v>
      </c>
      <c r="I82" s="11">
        <f t="shared" si="34"/>
        <v>55000</v>
      </c>
      <c r="J82" s="11">
        <f t="shared" si="34"/>
        <v>23000</v>
      </c>
      <c r="K82" s="93">
        <f t="shared" si="33"/>
        <v>0.41818181818181815</v>
      </c>
      <c r="L82" s="11"/>
      <c r="M82" s="11"/>
      <c r="N82" s="19"/>
      <c r="O82" s="23"/>
      <c r="P82" s="23"/>
    </row>
    <row r="83" spans="1:16" ht="63" x14ac:dyDescent="0.2">
      <c r="A83" s="9" t="s">
        <v>78</v>
      </c>
      <c r="B83" s="4" t="s">
        <v>18</v>
      </c>
      <c r="C83" s="4" t="s">
        <v>20</v>
      </c>
      <c r="D83" s="4" t="s">
        <v>75</v>
      </c>
      <c r="E83" s="4" t="s">
        <v>23</v>
      </c>
      <c r="F83" s="4" t="s">
        <v>77</v>
      </c>
      <c r="G83" s="4" t="s">
        <v>79</v>
      </c>
      <c r="H83" s="11">
        <f t="shared" si="34"/>
        <v>55000</v>
      </c>
      <c r="I83" s="11">
        <f t="shared" si="34"/>
        <v>55000</v>
      </c>
      <c r="J83" s="11">
        <f t="shared" si="34"/>
        <v>23000</v>
      </c>
      <c r="K83" s="93">
        <f t="shared" si="33"/>
        <v>0.41818181818181815</v>
      </c>
      <c r="L83" s="11"/>
      <c r="M83" s="11"/>
      <c r="N83" s="19"/>
      <c r="O83" s="23"/>
      <c r="P83" s="23"/>
    </row>
    <row r="84" spans="1:16" ht="110.25" x14ac:dyDescent="0.2">
      <c r="A84" s="9" t="s">
        <v>269</v>
      </c>
      <c r="B84" s="4" t="s">
        <v>18</v>
      </c>
      <c r="C84" s="4" t="s">
        <v>20</v>
      </c>
      <c r="D84" s="4" t="s">
        <v>75</v>
      </c>
      <c r="E84" s="4" t="s">
        <v>23</v>
      </c>
      <c r="F84" s="4" t="s">
        <v>77</v>
      </c>
      <c r="G84" s="4" t="s">
        <v>80</v>
      </c>
      <c r="H84" s="11">
        <v>55000</v>
      </c>
      <c r="I84" s="11">
        <v>55000</v>
      </c>
      <c r="J84" s="11">
        <v>23000</v>
      </c>
      <c r="K84" s="93">
        <f t="shared" si="33"/>
        <v>0.41818181818181815</v>
      </c>
      <c r="L84" s="11"/>
      <c r="M84" s="11"/>
      <c r="N84" s="19"/>
      <c r="O84" s="23"/>
      <c r="P84" s="23"/>
    </row>
    <row r="85" spans="1:16" ht="63" x14ac:dyDescent="0.2">
      <c r="A85" s="5" t="s">
        <v>81</v>
      </c>
      <c r="B85" s="6" t="s">
        <v>18</v>
      </c>
      <c r="C85" s="6" t="s">
        <v>20</v>
      </c>
      <c r="D85" s="6" t="s">
        <v>82</v>
      </c>
      <c r="E85" s="3" t="s">
        <v>0</v>
      </c>
      <c r="F85" s="3" t="s">
        <v>0</v>
      </c>
      <c r="G85" s="3" t="s">
        <v>0</v>
      </c>
      <c r="H85" s="7">
        <f t="shared" ref="H85:J88" si="35">H86</f>
        <v>3018206</v>
      </c>
      <c r="I85" s="7">
        <f t="shared" si="35"/>
        <v>3018206</v>
      </c>
      <c r="J85" s="7">
        <f t="shared" si="35"/>
        <v>1290960.5</v>
      </c>
      <c r="K85" s="92">
        <f t="shared" si="33"/>
        <v>0.42772444955712102</v>
      </c>
      <c r="L85" s="7"/>
      <c r="M85" s="7"/>
      <c r="N85" s="18"/>
      <c r="O85" s="22"/>
      <c r="P85" s="22"/>
    </row>
    <row r="86" spans="1:16" ht="31.5" x14ac:dyDescent="0.2">
      <c r="A86" s="5" t="s">
        <v>22</v>
      </c>
      <c r="B86" s="6" t="s">
        <v>18</v>
      </c>
      <c r="C86" s="6" t="s">
        <v>20</v>
      </c>
      <c r="D86" s="6" t="s">
        <v>82</v>
      </c>
      <c r="E86" s="6" t="s">
        <v>23</v>
      </c>
      <c r="F86" s="8" t="s">
        <v>0</v>
      </c>
      <c r="G86" s="8" t="s">
        <v>0</v>
      </c>
      <c r="H86" s="7">
        <f t="shared" si="35"/>
        <v>3018206</v>
      </c>
      <c r="I86" s="7">
        <f t="shared" si="35"/>
        <v>3018206</v>
      </c>
      <c r="J86" s="7">
        <f t="shared" si="35"/>
        <v>1290960.5</v>
      </c>
      <c r="K86" s="92">
        <f t="shared" si="33"/>
        <v>0.42772444955712102</v>
      </c>
      <c r="L86" s="7"/>
      <c r="M86" s="7"/>
      <c r="N86" s="18"/>
      <c r="O86" s="22"/>
      <c r="P86" s="22"/>
    </row>
    <row r="87" spans="1:16" ht="47.25" x14ac:dyDescent="0.2">
      <c r="A87" s="9" t="s">
        <v>83</v>
      </c>
      <c r="B87" s="4" t="s">
        <v>18</v>
      </c>
      <c r="C87" s="4" t="s">
        <v>20</v>
      </c>
      <c r="D87" s="4" t="s">
        <v>82</v>
      </c>
      <c r="E87" s="4" t="s">
        <v>23</v>
      </c>
      <c r="F87" s="4" t="s">
        <v>84</v>
      </c>
      <c r="G87" s="10" t="s">
        <v>0</v>
      </c>
      <c r="H87" s="11">
        <f t="shared" si="35"/>
        <v>3018206</v>
      </c>
      <c r="I87" s="11">
        <f t="shared" si="35"/>
        <v>3018206</v>
      </c>
      <c r="J87" s="11">
        <f t="shared" si="35"/>
        <v>1290960.5</v>
      </c>
      <c r="K87" s="93">
        <f t="shared" si="33"/>
        <v>0.42772444955712102</v>
      </c>
      <c r="L87" s="11"/>
      <c r="M87" s="11"/>
      <c r="N87" s="19"/>
      <c r="O87" s="23"/>
      <c r="P87" s="23"/>
    </row>
    <row r="88" spans="1:16" ht="63" x14ac:dyDescent="0.2">
      <c r="A88" s="9" t="s">
        <v>78</v>
      </c>
      <c r="B88" s="4" t="s">
        <v>18</v>
      </c>
      <c r="C88" s="4" t="s">
        <v>20</v>
      </c>
      <c r="D88" s="4" t="s">
        <v>82</v>
      </c>
      <c r="E88" s="4" t="s">
        <v>23</v>
      </c>
      <c r="F88" s="4" t="s">
        <v>84</v>
      </c>
      <c r="G88" s="4" t="s">
        <v>79</v>
      </c>
      <c r="H88" s="11">
        <f t="shared" si="35"/>
        <v>3018206</v>
      </c>
      <c r="I88" s="11">
        <f t="shared" si="35"/>
        <v>3018206</v>
      </c>
      <c r="J88" s="11">
        <f t="shared" si="35"/>
        <v>1290960.5</v>
      </c>
      <c r="K88" s="93">
        <f t="shared" si="33"/>
        <v>0.42772444955712102</v>
      </c>
      <c r="L88" s="11"/>
      <c r="M88" s="11"/>
      <c r="N88" s="19"/>
      <c r="O88" s="23"/>
      <c r="P88" s="23"/>
    </row>
    <row r="89" spans="1:16" ht="31.5" x14ac:dyDescent="0.2">
      <c r="A89" s="9" t="s">
        <v>85</v>
      </c>
      <c r="B89" s="4" t="s">
        <v>18</v>
      </c>
      <c r="C89" s="4" t="s">
        <v>20</v>
      </c>
      <c r="D89" s="4" t="s">
        <v>82</v>
      </c>
      <c r="E89" s="4" t="s">
        <v>23</v>
      </c>
      <c r="F89" s="4" t="s">
        <v>84</v>
      </c>
      <c r="G89" s="4" t="s">
        <v>86</v>
      </c>
      <c r="H89" s="11">
        <v>3018206</v>
      </c>
      <c r="I89" s="11">
        <v>3018206</v>
      </c>
      <c r="J89" s="11">
        <v>1290960.5</v>
      </c>
      <c r="K89" s="93">
        <f t="shared" si="33"/>
        <v>0.42772444955712102</v>
      </c>
      <c r="L89" s="11"/>
      <c r="M89" s="11"/>
      <c r="N89" s="19"/>
      <c r="O89" s="23"/>
      <c r="P89" s="23"/>
    </row>
    <row r="90" spans="1:16" ht="31.5" x14ac:dyDescent="0.2">
      <c r="A90" s="5" t="s">
        <v>22</v>
      </c>
      <c r="B90" s="78" t="s">
        <v>18</v>
      </c>
      <c r="C90" s="31">
        <v>0</v>
      </c>
      <c r="D90" s="31">
        <v>81</v>
      </c>
      <c r="E90" s="78" t="s">
        <v>23</v>
      </c>
      <c r="F90" s="4"/>
      <c r="G90" s="4"/>
      <c r="H90" s="11"/>
      <c r="I90" s="33">
        <f>I91</f>
        <v>248578</v>
      </c>
      <c r="J90" s="33">
        <v>0</v>
      </c>
      <c r="K90" s="92">
        <f t="shared" si="33"/>
        <v>0</v>
      </c>
      <c r="L90" s="11"/>
      <c r="M90" s="11"/>
      <c r="N90" s="19"/>
      <c r="O90" s="23"/>
      <c r="P90" s="23"/>
    </row>
    <row r="91" spans="1:16" ht="31.5" x14ac:dyDescent="0.2">
      <c r="A91" s="24" t="s">
        <v>321</v>
      </c>
      <c r="B91" s="79" t="s">
        <v>18</v>
      </c>
      <c r="C91" s="4">
        <v>0</v>
      </c>
      <c r="D91" s="4">
        <v>81</v>
      </c>
      <c r="E91" s="79" t="s">
        <v>23</v>
      </c>
      <c r="F91" s="4">
        <v>54690</v>
      </c>
      <c r="G91" s="4"/>
      <c r="H91" s="11"/>
      <c r="I91" s="11">
        <f>I92</f>
        <v>248578</v>
      </c>
      <c r="J91" s="11">
        <v>0</v>
      </c>
      <c r="K91" s="93">
        <f t="shared" si="33"/>
        <v>0</v>
      </c>
      <c r="L91" s="11"/>
      <c r="M91" s="11"/>
      <c r="N91" s="19"/>
      <c r="O91" s="23"/>
      <c r="P91" s="23"/>
    </row>
    <row r="92" spans="1:16" ht="47.25" x14ac:dyDescent="0.2">
      <c r="A92" s="9" t="s">
        <v>32</v>
      </c>
      <c r="B92" s="79" t="s">
        <v>18</v>
      </c>
      <c r="C92" s="4">
        <v>0</v>
      </c>
      <c r="D92" s="4">
        <v>81</v>
      </c>
      <c r="E92" s="79" t="s">
        <v>23</v>
      </c>
      <c r="F92" s="4">
        <v>54690</v>
      </c>
      <c r="G92" s="4">
        <v>200</v>
      </c>
      <c r="H92" s="11"/>
      <c r="I92" s="11">
        <f>I93</f>
        <v>248578</v>
      </c>
      <c r="J92" s="11">
        <v>0</v>
      </c>
      <c r="K92" s="93">
        <f t="shared" si="33"/>
        <v>0</v>
      </c>
      <c r="L92" s="11"/>
      <c r="M92" s="11"/>
      <c r="N92" s="19"/>
      <c r="O92" s="23"/>
      <c r="P92" s="23"/>
    </row>
    <row r="93" spans="1:16" ht="63" x14ac:dyDescent="0.2">
      <c r="A93" s="9" t="s">
        <v>34</v>
      </c>
      <c r="B93" s="79" t="s">
        <v>18</v>
      </c>
      <c r="C93" s="4">
        <v>0</v>
      </c>
      <c r="D93" s="4">
        <v>81</v>
      </c>
      <c r="E93" s="79" t="s">
        <v>23</v>
      </c>
      <c r="F93" s="4">
        <v>54690</v>
      </c>
      <c r="G93" s="4">
        <v>240</v>
      </c>
      <c r="H93" s="11"/>
      <c r="I93" s="11">
        <v>248578</v>
      </c>
      <c r="J93" s="11">
        <v>0</v>
      </c>
      <c r="K93" s="93">
        <f t="shared" si="33"/>
        <v>0</v>
      </c>
      <c r="L93" s="11"/>
      <c r="M93" s="11"/>
      <c r="N93" s="19"/>
      <c r="O93" s="23"/>
      <c r="P93" s="23"/>
    </row>
    <row r="94" spans="1:16" ht="63" x14ac:dyDescent="0.2">
      <c r="A94" s="5" t="s">
        <v>87</v>
      </c>
      <c r="B94" s="6" t="s">
        <v>18</v>
      </c>
      <c r="C94" s="6" t="s">
        <v>9</v>
      </c>
      <c r="D94" s="6" t="s">
        <v>0</v>
      </c>
      <c r="E94" s="3" t="s">
        <v>0</v>
      </c>
      <c r="F94" s="3" t="s">
        <v>0</v>
      </c>
      <c r="G94" s="3" t="s">
        <v>0</v>
      </c>
      <c r="H94" s="7">
        <f t="shared" ref="H94:J98" si="36">H95</f>
        <v>19800</v>
      </c>
      <c r="I94" s="7">
        <f t="shared" si="36"/>
        <v>19800</v>
      </c>
      <c r="J94" s="7">
        <f t="shared" si="36"/>
        <v>7000</v>
      </c>
      <c r="K94" s="92">
        <f t="shared" si="33"/>
        <v>0.35353535353535354</v>
      </c>
      <c r="L94" s="7"/>
      <c r="M94" s="7"/>
      <c r="N94" s="18"/>
      <c r="O94" s="22"/>
      <c r="P94" s="22"/>
    </row>
    <row r="95" spans="1:16" ht="31.5" x14ac:dyDescent="0.2">
      <c r="A95" s="5" t="s">
        <v>88</v>
      </c>
      <c r="B95" s="6" t="s">
        <v>18</v>
      </c>
      <c r="C95" s="6" t="s">
        <v>9</v>
      </c>
      <c r="D95" s="6" t="s">
        <v>21</v>
      </c>
      <c r="E95" s="3" t="s">
        <v>0</v>
      </c>
      <c r="F95" s="3" t="s">
        <v>0</v>
      </c>
      <c r="G95" s="3" t="s">
        <v>0</v>
      </c>
      <c r="H95" s="7">
        <f t="shared" si="36"/>
        <v>19800</v>
      </c>
      <c r="I95" s="7">
        <f t="shared" si="36"/>
        <v>19800</v>
      </c>
      <c r="J95" s="7">
        <f t="shared" si="36"/>
        <v>7000</v>
      </c>
      <c r="K95" s="92">
        <f t="shared" si="33"/>
        <v>0.35353535353535354</v>
      </c>
      <c r="L95" s="7"/>
      <c r="M95" s="7"/>
      <c r="N95" s="18"/>
      <c r="O95" s="22"/>
      <c r="P95" s="22"/>
    </row>
    <row r="96" spans="1:16" ht="31.5" x14ac:dyDescent="0.2">
      <c r="A96" s="5" t="s">
        <v>22</v>
      </c>
      <c r="B96" s="6" t="s">
        <v>18</v>
      </c>
      <c r="C96" s="6" t="s">
        <v>9</v>
      </c>
      <c r="D96" s="6" t="s">
        <v>21</v>
      </c>
      <c r="E96" s="6" t="s">
        <v>23</v>
      </c>
      <c r="F96" s="8" t="s">
        <v>0</v>
      </c>
      <c r="G96" s="8" t="s">
        <v>0</v>
      </c>
      <c r="H96" s="7">
        <f t="shared" si="36"/>
        <v>19800</v>
      </c>
      <c r="I96" s="7">
        <f t="shared" si="36"/>
        <v>19800</v>
      </c>
      <c r="J96" s="7">
        <f t="shared" si="36"/>
        <v>7000</v>
      </c>
      <c r="K96" s="92">
        <f t="shared" si="33"/>
        <v>0.35353535353535354</v>
      </c>
      <c r="L96" s="7"/>
      <c r="M96" s="7"/>
      <c r="N96" s="18"/>
      <c r="O96" s="22"/>
      <c r="P96" s="22"/>
    </row>
    <row r="97" spans="1:16" ht="31.5" x14ac:dyDescent="0.2">
      <c r="A97" s="9" t="s">
        <v>89</v>
      </c>
      <c r="B97" s="4" t="s">
        <v>18</v>
      </c>
      <c r="C97" s="4" t="s">
        <v>9</v>
      </c>
      <c r="D97" s="4" t="s">
        <v>21</v>
      </c>
      <c r="E97" s="4" t="s">
        <v>23</v>
      </c>
      <c r="F97" s="4" t="s">
        <v>90</v>
      </c>
      <c r="G97" s="10" t="s">
        <v>0</v>
      </c>
      <c r="H97" s="11">
        <f t="shared" si="36"/>
        <v>19800</v>
      </c>
      <c r="I97" s="11">
        <f t="shared" si="36"/>
        <v>19800</v>
      </c>
      <c r="J97" s="11">
        <f t="shared" si="36"/>
        <v>7000</v>
      </c>
      <c r="K97" s="93">
        <f t="shared" si="33"/>
        <v>0.35353535353535354</v>
      </c>
      <c r="L97" s="11"/>
      <c r="M97" s="11"/>
      <c r="N97" s="19"/>
      <c r="O97" s="23"/>
      <c r="P97" s="23"/>
    </row>
    <row r="98" spans="1:16" ht="47.25" x14ac:dyDescent="0.2">
      <c r="A98" s="9" t="s">
        <v>32</v>
      </c>
      <c r="B98" s="4" t="s">
        <v>18</v>
      </c>
      <c r="C98" s="4" t="s">
        <v>9</v>
      </c>
      <c r="D98" s="4" t="s">
        <v>21</v>
      </c>
      <c r="E98" s="4" t="s">
        <v>23</v>
      </c>
      <c r="F98" s="4" t="s">
        <v>90</v>
      </c>
      <c r="G98" s="4" t="s">
        <v>33</v>
      </c>
      <c r="H98" s="11">
        <f t="shared" si="36"/>
        <v>19800</v>
      </c>
      <c r="I98" s="11">
        <f t="shared" si="36"/>
        <v>19800</v>
      </c>
      <c r="J98" s="11">
        <f t="shared" si="36"/>
        <v>7000</v>
      </c>
      <c r="K98" s="93">
        <f t="shared" si="33"/>
        <v>0.35353535353535354</v>
      </c>
      <c r="L98" s="11"/>
      <c r="M98" s="11"/>
      <c r="N98" s="19"/>
      <c r="O98" s="23"/>
      <c r="P98" s="23"/>
    </row>
    <row r="99" spans="1:16" ht="63" x14ac:dyDescent="0.2">
      <c r="A99" s="9" t="s">
        <v>34</v>
      </c>
      <c r="B99" s="4" t="s">
        <v>18</v>
      </c>
      <c r="C99" s="4" t="s">
        <v>9</v>
      </c>
      <c r="D99" s="4" t="s">
        <v>21</v>
      </c>
      <c r="E99" s="4" t="s">
        <v>23</v>
      </c>
      <c r="F99" s="4" t="s">
        <v>90</v>
      </c>
      <c r="G99" s="4" t="s">
        <v>35</v>
      </c>
      <c r="H99" s="11">
        <v>19800</v>
      </c>
      <c r="I99" s="11">
        <v>19800</v>
      </c>
      <c r="J99" s="11">
        <v>7000</v>
      </c>
      <c r="K99" s="93">
        <f t="shared" si="33"/>
        <v>0.35353535353535354</v>
      </c>
      <c r="L99" s="11"/>
      <c r="M99" s="11"/>
      <c r="N99" s="19"/>
      <c r="O99" s="23"/>
      <c r="P99" s="23"/>
    </row>
    <row r="100" spans="1:16" s="36" customFormat="1" ht="93.75" x14ac:dyDescent="0.2">
      <c r="A100" s="40" t="s">
        <v>293</v>
      </c>
      <c r="B100" s="41" t="s">
        <v>18</v>
      </c>
      <c r="C100" s="41">
        <v>2</v>
      </c>
      <c r="D100" s="42"/>
      <c r="E100" s="54"/>
      <c r="F100" s="55"/>
      <c r="G100" s="56"/>
      <c r="H100" s="33">
        <f t="shared" ref="H100:J104" si="37">H101</f>
        <v>200000</v>
      </c>
      <c r="I100" s="33">
        <f t="shared" si="37"/>
        <v>200000</v>
      </c>
      <c r="J100" s="33">
        <f t="shared" si="37"/>
        <v>175000</v>
      </c>
      <c r="K100" s="92">
        <f t="shared" si="33"/>
        <v>0.875</v>
      </c>
      <c r="L100" s="33"/>
      <c r="M100" s="33"/>
      <c r="N100" s="34"/>
      <c r="O100" s="35"/>
      <c r="P100" s="35"/>
    </row>
    <row r="101" spans="1:16" s="36" customFormat="1" ht="168.75" x14ac:dyDescent="0.2">
      <c r="A101" s="40" t="s">
        <v>294</v>
      </c>
      <c r="B101" s="46" t="s">
        <v>18</v>
      </c>
      <c r="C101" s="46" t="s">
        <v>10</v>
      </c>
      <c r="D101" s="46" t="s">
        <v>21</v>
      </c>
      <c r="E101" s="54"/>
      <c r="F101" s="55"/>
      <c r="G101" s="56"/>
      <c r="H101" s="33">
        <f t="shared" si="37"/>
        <v>200000</v>
      </c>
      <c r="I101" s="33">
        <f t="shared" si="37"/>
        <v>200000</v>
      </c>
      <c r="J101" s="33">
        <f t="shared" si="37"/>
        <v>175000</v>
      </c>
      <c r="K101" s="92">
        <f t="shared" si="33"/>
        <v>0.875</v>
      </c>
      <c r="L101" s="33"/>
      <c r="M101" s="33"/>
      <c r="N101" s="34"/>
      <c r="O101" s="35"/>
      <c r="P101" s="35"/>
    </row>
    <row r="102" spans="1:16" s="36" customFormat="1" ht="37.5" x14ac:dyDescent="0.2">
      <c r="A102" s="40" t="s">
        <v>295</v>
      </c>
      <c r="B102" s="41" t="s">
        <v>18</v>
      </c>
      <c r="C102" s="41">
        <v>2</v>
      </c>
      <c r="D102" s="41">
        <v>11</v>
      </c>
      <c r="E102" s="42" t="s">
        <v>23</v>
      </c>
      <c r="F102" s="55"/>
      <c r="G102" s="56"/>
      <c r="H102" s="33">
        <f t="shared" si="37"/>
        <v>200000</v>
      </c>
      <c r="I102" s="33">
        <f t="shared" si="37"/>
        <v>200000</v>
      </c>
      <c r="J102" s="33">
        <f t="shared" si="37"/>
        <v>175000</v>
      </c>
      <c r="K102" s="92">
        <f t="shared" si="33"/>
        <v>0.875</v>
      </c>
      <c r="L102" s="33"/>
      <c r="M102" s="33"/>
      <c r="N102" s="34"/>
      <c r="O102" s="35"/>
      <c r="P102" s="35"/>
    </row>
    <row r="103" spans="1:16" ht="47.25" x14ac:dyDescent="0.2">
      <c r="A103" s="47" t="s">
        <v>296</v>
      </c>
      <c r="B103" s="48" t="s">
        <v>18</v>
      </c>
      <c r="C103" s="48">
        <v>2</v>
      </c>
      <c r="D103" s="48">
        <v>11</v>
      </c>
      <c r="E103" s="49" t="s">
        <v>23</v>
      </c>
      <c r="F103" s="50">
        <v>83260</v>
      </c>
      <c r="G103" s="51"/>
      <c r="H103" s="11">
        <f t="shared" si="37"/>
        <v>200000</v>
      </c>
      <c r="I103" s="11">
        <f t="shared" si="37"/>
        <v>200000</v>
      </c>
      <c r="J103" s="11">
        <f t="shared" si="37"/>
        <v>175000</v>
      </c>
      <c r="K103" s="93">
        <f t="shared" si="33"/>
        <v>0.875</v>
      </c>
      <c r="L103" s="11"/>
      <c r="M103" s="11"/>
      <c r="N103" s="19"/>
      <c r="O103" s="23"/>
      <c r="P103" s="23"/>
    </row>
    <row r="104" spans="1:16" ht="47.25" x14ac:dyDescent="0.2">
      <c r="A104" s="52" t="s">
        <v>32</v>
      </c>
      <c r="B104" s="53" t="s">
        <v>18</v>
      </c>
      <c r="C104" s="53">
        <v>2</v>
      </c>
      <c r="D104" s="53">
        <v>11</v>
      </c>
      <c r="E104" s="43" t="s">
        <v>23</v>
      </c>
      <c r="F104" s="44">
        <v>83260</v>
      </c>
      <c r="G104" s="45" t="s">
        <v>33</v>
      </c>
      <c r="H104" s="11">
        <f t="shared" si="37"/>
        <v>200000</v>
      </c>
      <c r="I104" s="11">
        <f t="shared" si="37"/>
        <v>200000</v>
      </c>
      <c r="J104" s="11">
        <f t="shared" si="37"/>
        <v>175000</v>
      </c>
      <c r="K104" s="93">
        <f t="shared" si="33"/>
        <v>0.875</v>
      </c>
      <c r="L104" s="11"/>
      <c r="M104" s="11"/>
      <c r="N104" s="19"/>
      <c r="O104" s="23"/>
      <c r="P104" s="23"/>
    </row>
    <row r="105" spans="1:16" ht="63" x14ac:dyDescent="0.2">
      <c r="A105" s="52" t="s">
        <v>34</v>
      </c>
      <c r="B105" s="53" t="s">
        <v>18</v>
      </c>
      <c r="C105" s="53">
        <v>2</v>
      </c>
      <c r="D105" s="53">
        <v>11</v>
      </c>
      <c r="E105" s="43" t="s">
        <v>23</v>
      </c>
      <c r="F105" s="44">
        <v>83260</v>
      </c>
      <c r="G105" s="45" t="s">
        <v>35</v>
      </c>
      <c r="H105" s="11">
        <v>200000</v>
      </c>
      <c r="I105" s="11">
        <v>200000</v>
      </c>
      <c r="J105" s="11">
        <v>175000</v>
      </c>
      <c r="K105" s="93">
        <f t="shared" si="33"/>
        <v>0.875</v>
      </c>
      <c r="L105" s="11"/>
      <c r="M105" s="11"/>
      <c r="N105" s="19"/>
      <c r="O105" s="23"/>
      <c r="P105" s="23"/>
    </row>
    <row r="106" spans="1:16" ht="94.5" x14ac:dyDescent="0.2">
      <c r="A106" s="5" t="s">
        <v>91</v>
      </c>
      <c r="B106" s="6" t="s">
        <v>18</v>
      </c>
      <c r="C106" s="6" t="s">
        <v>12</v>
      </c>
      <c r="D106" s="6" t="s">
        <v>0</v>
      </c>
      <c r="E106" s="3" t="s">
        <v>0</v>
      </c>
      <c r="F106" s="3" t="s">
        <v>0</v>
      </c>
      <c r="G106" s="3" t="s">
        <v>0</v>
      </c>
      <c r="H106" s="7">
        <f>H107+H115+H120</f>
        <v>28073762.370000001</v>
      </c>
      <c r="I106" s="7">
        <f t="shared" ref="I106:J106" si="38">I107+I115+I120</f>
        <v>28073762.370000001</v>
      </c>
      <c r="J106" s="7">
        <f t="shared" si="38"/>
        <v>1134866</v>
      </c>
      <c r="K106" s="92">
        <f t="shared" si="33"/>
        <v>4.042443563648359E-2</v>
      </c>
      <c r="L106" s="7"/>
      <c r="M106" s="7"/>
      <c r="N106" s="18"/>
      <c r="O106" s="22"/>
      <c r="P106" s="22"/>
    </row>
    <row r="107" spans="1:16" ht="47.25" x14ac:dyDescent="0.2">
      <c r="A107" s="5" t="s">
        <v>92</v>
      </c>
      <c r="B107" s="6" t="s">
        <v>18</v>
      </c>
      <c r="C107" s="6" t="s">
        <v>12</v>
      </c>
      <c r="D107" s="6" t="s">
        <v>21</v>
      </c>
      <c r="E107" s="3" t="s">
        <v>0</v>
      </c>
      <c r="F107" s="3" t="s">
        <v>0</v>
      </c>
      <c r="G107" s="3" t="s">
        <v>0</v>
      </c>
      <c r="H107" s="7">
        <f>H108</f>
        <v>25273762.370000001</v>
      </c>
      <c r="I107" s="7">
        <f t="shared" ref="I107:J107" si="39">I108</f>
        <v>25273762.370000001</v>
      </c>
      <c r="J107" s="7">
        <f t="shared" si="39"/>
        <v>82280</v>
      </c>
      <c r="K107" s="92">
        <f t="shared" si="33"/>
        <v>3.2555501153902792E-3</v>
      </c>
      <c r="L107" s="7"/>
      <c r="M107" s="7"/>
      <c r="N107" s="18"/>
      <c r="O107" s="22"/>
      <c r="P107" s="22"/>
    </row>
    <row r="108" spans="1:16" ht="31.5" x14ac:dyDescent="0.2">
      <c r="A108" s="5" t="s">
        <v>22</v>
      </c>
      <c r="B108" s="6" t="s">
        <v>18</v>
      </c>
      <c r="C108" s="6" t="s">
        <v>12</v>
      </c>
      <c r="D108" s="6" t="s">
        <v>21</v>
      </c>
      <c r="E108" s="6" t="s">
        <v>23</v>
      </c>
      <c r="F108" s="8" t="s">
        <v>0</v>
      </c>
      <c r="G108" s="8" t="s">
        <v>0</v>
      </c>
      <c r="H108" s="7">
        <f>H109+H112</f>
        <v>25273762.370000001</v>
      </c>
      <c r="I108" s="7">
        <f t="shared" ref="I108:J108" si="40">I109+I112</f>
        <v>25273762.370000001</v>
      </c>
      <c r="J108" s="7">
        <f t="shared" si="40"/>
        <v>82280</v>
      </c>
      <c r="K108" s="92">
        <f t="shared" si="33"/>
        <v>3.2555501153902792E-3</v>
      </c>
      <c r="L108" s="7"/>
      <c r="M108" s="7"/>
      <c r="N108" s="18"/>
      <c r="O108" s="22"/>
      <c r="P108" s="22"/>
    </row>
    <row r="109" spans="1:16" ht="63" x14ac:dyDescent="0.2">
      <c r="A109" s="9" t="s">
        <v>93</v>
      </c>
      <c r="B109" s="4" t="s">
        <v>18</v>
      </c>
      <c r="C109" s="4" t="s">
        <v>12</v>
      </c>
      <c r="D109" s="4" t="s">
        <v>21</v>
      </c>
      <c r="E109" s="4" t="s">
        <v>23</v>
      </c>
      <c r="F109" s="4" t="s">
        <v>94</v>
      </c>
      <c r="G109" s="10" t="s">
        <v>0</v>
      </c>
      <c r="H109" s="11">
        <f t="shared" ref="H109:J110" si="41">H110</f>
        <v>300000</v>
      </c>
      <c r="I109" s="11">
        <f t="shared" si="41"/>
        <v>300000</v>
      </c>
      <c r="J109" s="11">
        <f t="shared" si="41"/>
        <v>82280</v>
      </c>
      <c r="K109" s="93">
        <f t="shared" si="33"/>
        <v>0.27426666666666666</v>
      </c>
      <c r="L109" s="11"/>
      <c r="M109" s="11"/>
      <c r="N109" s="19"/>
      <c r="O109" s="23"/>
      <c r="P109" s="23"/>
    </row>
    <row r="110" spans="1:16" ht="47.25" x14ac:dyDescent="0.2">
      <c r="A110" s="9" t="s">
        <v>32</v>
      </c>
      <c r="B110" s="4" t="s">
        <v>18</v>
      </c>
      <c r="C110" s="4" t="s">
        <v>12</v>
      </c>
      <c r="D110" s="4" t="s">
        <v>21</v>
      </c>
      <c r="E110" s="4" t="s">
        <v>23</v>
      </c>
      <c r="F110" s="4" t="s">
        <v>94</v>
      </c>
      <c r="G110" s="4" t="s">
        <v>33</v>
      </c>
      <c r="H110" s="11">
        <f t="shared" si="41"/>
        <v>300000</v>
      </c>
      <c r="I110" s="11">
        <f t="shared" si="41"/>
        <v>300000</v>
      </c>
      <c r="J110" s="11">
        <f t="shared" si="41"/>
        <v>82280</v>
      </c>
      <c r="K110" s="93">
        <f t="shared" si="33"/>
        <v>0.27426666666666666</v>
      </c>
      <c r="L110" s="11"/>
      <c r="M110" s="11"/>
      <c r="N110" s="19"/>
      <c r="O110" s="23"/>
      <c r="P110" s="23"/>
    </row>
    <row r="111" spans="1:16" ht="63" x14ac:dyDescent="0.2">
      <c r="A111" s="9" t="s">
        <v>34</v>
      </c>
      <c r="B111" s="4" t="s">
        <v>18</v>
      </c>
      <c r="C111" s="4" t="s">
        <v>12</v>
      </c>
      <c r="D111" s="4" t="s">
        <v>21</v>
      </c>
      <c r="E111" s="4" t="s">
        <v>23</v>
      </c>
      <c r="F111" s="4" t="s">
        <v>94</v>
      </c>
      <c r="G111" s="4" t="s">
        <v>35</v>
      </c>
      <c r="H111" s="11">
        <v>300000</v>
      </c>
      <c r="I111" s="11">
        <v>300000</v>
      </c>
      <c r="J111" s="11">
        <v>82280</v>
      </c>
      <c r="K111" s="93">
        <f t="shared" si="33"/>
        <v>0.27426666666666666</v>
      </c>
      <c r="L111" s="11"/>
      <c r="M111" s="11"/>
      <c r="N111" s="19"/>
      <c r="O111" s="23"/>
      <c r="P111" s="23"/>
    </row>
    <row r="112" spans="1:16" ht="63" x14ac:dyDescent="0.2">
      <c r="A112" s="9" t="s">
        <v>93</v>
      </c>
      <c r="B112" s="4" t="s">
        <v>18</v>
      </c>
      <c r="C112" s="4" t="s">
        <v>12</v>
      </c>
      <c r="D112" s="4" t="s">
        <v>21</v>
      </c>
      <c r="E112" s="4" t="s">
        <v>23</v>
      </c>
      <c r="F112" s="4" t="s">
        <v>95</v>
      </c>
      <c r="G112" s="10" t="s">
        <v>0</v>
      </c>
      <c r="H112" s="11">
        <f t="shared" ref="H112:J113" si="42">H113</f>
        <v>24973762.370000001</v>
      </c>
      <c r="I112" s="11">
        <f t="shared" si="42"/>
        <v>24973762.370000001</v>
      </c>
      <c r="J112" s="11">
        <f t="shared" si="42"/>
        <v>0</v>
      </c>
      <c r="K112" s="93">
        <f t="shared" si="33"/>
        <v>0</v>
      </c>
      <c r="L112" s="11"/>
      <c r="M112" s="11"/>
      <c r="N112" s="19"/>
      <c r="O112" s="23"/>
      <c r="P112" s="23"/>
    </row>
    <row r="113" spans="1:16" ht="47.25" x14ac:dyDescent="0.2">
      <c r="A113" s="9" t="s">
        <v>32</v>
      </c>
      <c r="B113" s="4" t="s">
        <v>18</v>
      </c>
      <c r="C113" s="4" t="s">
        <v>12</v>
      </c>
      <c r="D113" s="4" t="s">
        <v>21</v>
      </c>
      <c r="E113" s="4" t="s">
        <v>23</v>
      </c>
      <c r="F113" s="4" t="s">
        <v>95</v>
      </c>
      <c r="G113" s="4" t="s">
        <v>33</v>
      </c>
      <c r="H113" s="11">
        <f t="shared" si="42"/>
        <v>24973762.370000001</v>
      </c>
      <c r="I113" s="11">
        <f t="shared" si="42"/>
        <v>24973762.370000001</v>
      </c>
      <c r="J113" s="11">
        <f t="shared" si="42"/>
        <v>0</v>
      </c>
      <c r="K113" s="93">
        <f t="shared" si="33"/>
        <v>0</v>
      </c>
      <c r="L113" s="11"/>
      <c r="M113" s="11"/>
      <c r="N113" s="19"/>
      <c r="O113" s="23"/>
      <c r="P113" s="23"/>
    </row>
    <row r="114" spans="1:16" ht="63" x14ac:dyDescent="0.2">
      <c r="A114" s="9" t="s">
        <v>34</v>
      </c>
      <c r="B114" s="4" t="s">
        <v>18</v>
      </c>
      <c r="C114" s="4" t="s">
        <v>12</v>
      </c>
      <c r="D114" s="4" t="s">
        <v>21</v>
      </c>
      <c r="E114" s="4" t="s">
        <v>23</v>
      </c>
      <c r="F114" s="4" t="s">
        <v>95</v>
      </c>
      <c r="G114" s="4" t="s">
        <v>35</v>
      </c>
      <c r="H114" s="11">
        <v>24973762.370000001</v>
      </c>
      <c r="I114" s="11">
        <v>24973762.370000001</v>
      </c>
      <c r="J114" s="11">
        <v>0</v>
      </c>
      <c r="K114" s="93">
        <f t="shared" si="33"/>
        <v>0</v>
      </c>
      <c r="L114" s="11"/>
      <c r="M114" s="11"/>
      <c r="N114" s="19"/>
      <c r="O114" s="23"/>
      <c r="P114" s="23"/>
    </row>
    <row r="115" spans="1:16" ht="47.25" x14ac:dyDescent="0.2">
      <c r="A115" s="5" t="s">
        <v>96</v>
      </c>
      <c r="B115" s="6" t="s">
        <v>18</v>
      </c>
      <c r="C115" s="6" t="s">
        <v>12</v>
      </c>
      <c r="D115" s="6" t="s">
        <v>43</v>
      </c>
      <c r="E115" s="3" t="s">
        <v>0</v>
      </c>
      <c r="F115" s="3" t="s">
        <v>0</v>
      </c>
      <c r="G115" s="3" t="s">
        <v>0</v>
      </c>
      <c r="H115" s="7">
        <f t="shared" ref="H115:J118" si="43">H116</f>
        <v>2700000</v>
      </c>
      <c r="I115" s="7">
        <f t="shared" si="43"/>
        <v>2700000</v>
      </c>
      <c r="J115" s="7">
        <f t="shared" si="43"/>
        <v>1041505</v>
      </c>
      <c r="K115" s="92">
        <f t="shared" si="33"/>
        <v>0.38574259259259258</v>
      </c>
      <c r="L115" s="7"/>
      <c r="M115" s="7"/>
      <c r="N115" s="18"/>
      <c r="O115" s="22"/>
      <c r="P115" s="22"/>
    </row>
    <row r="116" spans="1:16" ht="31.5" x14ac:dyDescent="0.2">
      <c r="A116" s="5" t="s">
        <v>22</v>
      </c>
      <c r="B116" s="6" t="s">
        <v>18</v>
      </c>
      <c r="C116" s="6" t="s">
        <v>12</v>
      </c>
      <c r="D116" s="6" t="s">
        <v>43</v>
      </c>
      <c r="E116" s="6" t="s">
        <v>23</v>
      </c>
      <c r="F116" s="8" t="s">
        <v>0</v>
      </c>
      <c r="G116" s="8" t="s">
        <v>0</v>
      </c>
      <c r="H116" s="7">
        <f t="shared" si="43"/>
        <v>2700000</v>
      </c>
      <c r="I116" s="7">
        <f t="shared" si="43"/>
        <v>2700000</v>
      </c>
      <c r="J116" s="7">
        <f t="shared" si="43"/>
        <v>1041505</v>
      </c>
      <c r="K116" s="92">
        <f t="shared" si="33"/>
        <v>0.38574259259259258</v>
      </c>
      <c r="L116" s="7"/>
      <c r="M116" s="7"/>
      <c r="N116" s="18"/>
      <c r="O116" s="22"/>
      <c r="P116" s="22"/>
    </row>
    <row r="117" spans="1:16" ht="63" x14ac:dyDescent="0.2">
      <c r="A117" s="9" t="s">
        <v>93</v>
      </c>
      <c r="B117" s="4" t="s">
        <v>18</v>
      </c>
      <c r="C117" s="4" t="s">
        <v>12</v>
      </c>
      <c r="D117" s="4" t="s">
        <v>43</v>
      </c>
      <c r="E117" s="4" t="s">
        <v>23</v>
      </c>
      <c r="F117" s="4" t="s">
        <v>94</v>
      </c>
      <c r="G117" s="10" t="s">
        <v>0</v>
      </c>
      <c r="H117" s="11">
        <f t="shared" si="43"/>
        <v>2700000</v>
      </c>
      <c r="I117" s="11">
        <f t="shared" si="43"/>
        <v>2700000</v>
      </c>
      <c r="J117" s="11">
        <f t="shared" si="43"/>
        <v>1041505</v>
      </c>
      <c r="K117" s="93">
        <f t="shared" si="33"/>
        <v>0.38574259259259258</v>
      </c>
      <c r="L117" s="11"/>
      <c r="M117" s="11"/>
      <c r="N117" s="19"/>
      <c r="O117" s="23"/>
      <c r="P117" s="23"/>
    </row>
    <row r="118" spans="1:16" ht="47.25" x14ac:dyDescent="0.2">
      <c r="A118" s="9" t="s">
        <v>32</v>
      </c>
      <c r="B118" s="4" t="s">
        <v>18</v>
      </c>
      <c r="C118" s="4" t="s">
        <v>12</v>
      </c>
      <c r="D118" s="4" t="s">
        <v>43</v>
      </c>
      <c r="E118" s="4" t="s">
        <v>23</v>
      </c>
      <c r="F118" s="4" t="s">
        <v>94</v>
      </c>
      <c r="G118" s="4" t="s">
        <v>33</v>
      </c>
      <c r="H118" s="11">
        <f t="shared" si="43"/>
        <v>2700000</v>
      </c>
      <c r="I118" s="11">
        <f t="shared" si="43"/>
        <v>2700000</v>
      </c>
      <c r="J118" s="11">
        <f t="shared" si="43"/>
        <v>1041505</v>
      </c>
      <c r="K118" s="93">
        <f t="shared" si="33"/>
        <v>0.38574259259259258</v>
      </c>
      <c r="L118" s="11"/>
      <c r="M118" s="11"/>
      <c r="N118" s="19"/>
      <c r="O118" s="23"/>
      <c r="P118" s="23"/>
    </row>
    <row r="119" spans="1:16" ht="63" x14ac:dyDescent="0.2">
      <c r="A119" s="9" t="s">
        <v>34</v>
      </c>
      <c r="B119" s="4" t="s">
        <v>18</v>
      </c>
      <c r="C119" s="4" t="s">
        <v>12</v>
      </c>
      <c r="D119" s="4" t="s">
        <v>43</v>
      </c>
      <c r="E119" s="4" t="s">
        <v>23</v>
      </c>
      <c r="F119" s="4" t="s">
        <v>94</v>
      </c>
      <c r="G119" s="4" t="s">
        <v>35</v>
      </c>
      <c r="H119" s="11">
        <v>2700000</v>
      </c>
      <c r="I119" s="11">
        <v>2700000</v>
      </c>
      <c r="J119" s="11">
        <v>1041505</v>
      </c>
      <c r="K119" s="93">
        <f t="shared" si="33"/>
        <v>0.38574259259259258</v>
      </c>
      <c r="L119" s="11"/>
      <c r="M119" s="11"/>
      <c r="N119" s="19"/>
      <c r="O119" s="23"/>
      <c r="P119" s="23"/>
    </row>
    <row r="120" spans="1:16" ht="31.5" x14ac:dyDescent="0.2">
      <c r="A120" s="5" t="s">
        <v>97</v>
      </c>
      <c r="B120" s="6" t="s">
        <v>18</v>
      </c>
      <c r="C120" s="6" t="s">
        <v>12</v>
      </c>
      <c r="D120" s="6" t="s">
        <v>98</v>
      </c>
      <c r="E120" s="3" t="s">
        <v>0</v>
      </c>
      <c r="F120" s="3" t="s">
        <v>0</v>
      </c>
      <c r="G120" s="3" t="s">
        <v>0</v>
      </c>
      <c r="H120" s="7">
        <f t="shared" ref="H120:J123" si="44">H121</f>
        <v>100000</v>
      </c>
      <c r="I120" s="7">
        <f t="shared" si="44"/>
        <v>100000</v>
      </c>
      <c r="J120" s="7">
        <f t="shared" si="44"/>
        <v>11081</v>
      </c>
      <c r="K120" s="92">
        <f t="shared" si="33"/>
        <v>0.11081000000000001</v>
      </c>
      <c r="L120" s="7"/>
      <c r="M120" s="7"/>
      <c r="N120" s="18"/>
      <c r="O120" s="22"/>
      <c r="P120" s="22"/>
    </row>
    <row r="121" spans="1:16" ht="31.5" x14ac:dyDescent="0.2">
      <c r="A121" s="5" t="s">
        <v>22</v>
      </c>
      <c r="B121" s="6" t="s">
        <v>18</v>
      </c>
      <c r="C121" s="6" t="s">
        <v>12</v>
      </c>
      <c r="D121" s="6" t="s">
        <v>98</v>
      </c>
      <c r="E121" s="6" t="s">
        <v>23</v>
      </c>
      <c r="F121" s="8" t="s">
        <v>0</v>
      </c>
      <c r="G121" s="8" t="s">
        <v>0</v>
      </c>
      <c r="H121" s="7">
        <f t="shared" si="44"/>
        <v>100000</v>
      </c>
      <c r="I121" s="7">
        <f t="shared" si="44"/>
        <v>100000</v>
      </c>
      <c r="J121" s="7">
        <f t="shared" si="44"/>
        <v>11081</v>
      </c>
      <c r="K121" s="92">
        <f t="shared" si="33"/>
        <v>0.11081000000000001</v>
      </c>
      <c r="L121" s="7"/>
      <c r="M121" s="7"/>
      <c r="N121" s="18"/>
      <c r="O121" s="22"/>
      <c r="P121" s="22"/>
    </row>
    <row r="122" spans="1:16" ht="31.5" x14ac:dyDescent="0.2">
      <c r="A122" s="9" t="s">
        <v>97</v>
      </c>
      <c r="B122" s="4" t="s">
        <v>18</v>
      </c>
      <c r="C122" s="4" t="s">
        <v>12</v>
      </c>
      <c r="D122" s="4" t="s">
        <v>98</v>
      </c>
      <c r="E122" s="4" t="s">
        <v>23</v>
      </c>
      <c r="F122" s="4" t="s">
        <v>99</v>
      </c>
      <c r="G122" s="10" t="s">
        <v>0</v>
      </c>
      <c r="H122" s="11">
        <f t="shared" si="44"/>
        <v>100000</v>
      </c>
      <c r="I122" s="11">
        <f t="shared" si="44"/>
        <v>100000</v>
      </c>
      <c r="J122" s="11">
        <f t="shared" si="44"/>
        <v>11081</v>
      </c>
      <c r="K122" s="93">
        <f t="shared" si="33"/>
        <v>0.11081000000000001</v>
      </c>
      <c r="L122" s="11"/>
      <c r="M122" s="11"/>
      <c r="N122" s="19"/>
      <c r="O122" s="23"/>
      <c r="P122" s="23"/>
    </row>
    <row r="123" spans="1:16" ht="47.25" x14ac:dyDescent="0.2">
      <c r="A123" s="9" t="s">
        <v>32</v>
      </c>
      <c r="B123" s="4" t="s">
        <v>18</v>
      </c>
      <c r="C123" s="4" t="s">
        <v>12</v>
      </c>
      <c r="D123" s="4" t="s">
        <v>98</v>
      </c>
      <c r="E123" s="4" t="s">
        <v>23</v>
      </c>
      <c r="F123" s="4" t="s">
        <v>99</v>
      </c>
      <c r="G123" s="4" t="s">
        <v>33</v>
      </c>
      <c r="H123" s="11">
        <f t="shared" si="44"/>
        <v>100000</v>
      </c>
      <c r="I123" s="11">
        <f t="shared" si="44"/>
        <v>100000</v>
      </c>
      <c r="J123" s="11">
        <f t="shared" si="44"/>
        <v>11081</v>
      </c>
      <c r="K123" s="93">
        <f t="shared" si="33"/>
        <v>0.11081000000000001</v>
      </c>
      <c r="L123" s="11"/>
      <c r="M123" s="11"/>
      <c r="N123" s="19"/>
      <c r="O123" s="23"/>
      <c r="P123" s="23"/>
    </row>
    <row r="124" spans="1:16" ht="63" x14ac:dyDescent="0.2">
      <c r="A124" s="9" t="s">
        <v>34</v>
      </c>
      <c r="B124" s="4" t="s">
        <v>18</v>
      </c>
      <c r="C124" s="4" t="s">
        <v>12</v>
      </c>
      <c r="D124" s="4" t="s">
        <v>98</v>
      </c>
      <c r="E124" s="4" t="s">
        <v>23</v>
      </c>
      <c r="F124" s="4" t="s">
        <v>99</v>
      </c>
      <c r="G124" s="4" t="s">
        <v>35</v>
      </c>
      <c r="H124" s="11">
        <v>100000</v>
      </c>
      <c r="I124" s="11">
        <v>100000</v>
      </c>
      <c r="J124" s="11">
        <v>11081</v>
      </c>
      <c r="K124" s="93">
        <f t="shared" si="33"/>
        <v>0.11081000000000001</v>
      </c>
      <c r="L124" s="11"/>
      <c r="M124" s="11"/>
      <c r="N124" s="19"/>
      <c r="O124" s="23"/>
      <c r="P124" s="23"/>
    </row>
    <row r="125" spans="1:16" ht="47.25" x14ac:dyDescent="0.2">
      <c r="A125" s="5" t="s">
        <v>100</v>
      </c>
      <c r="B125" s="6" t="s">
        <v>18</v>
      </c>
      <c r="C125" s="6" t="s">
        <v>13</v>
      </c>
      <c r="D125" s="6" t="s">
        <v>0</v>
      </c>
      <c r="E125" s="3" t="s">
        <v>0</v>
      </c>
      <c r="F125" s="3" t="s">
        <v>0</v>
      </c>
      <c r="G125" s="3" t="s">
        <v>0</v>
      </c>
      <c r="H125" s="7">
        <f t="shared" ref="H125:J126" si="45">H126</f>
        <v>511228</v>
      </c>
      <c r="I125" s="7">
        <f t="shared" si="45"/>
        <v>511228</v>
      </c>
      <c r="J125" s="7">
        <f t="shared" si="45"/>
        <v>326438.89</v>
      </c>
      <c r="K125" s="93">
        <f t="shared" si="33"/>
        <v>0.63853875374588254</v>
      </c>
      <c r="L125" s="7"/>
      <c r="M125" s="7"/>
      <c r="N125" s="18"/>
      <c r="O125" s="22"/>
      <c r="P125" s="22"/>
    </row>
    <row r="126" spans="1:16" ht="94.5" x14ac:dyDescent="0.2">
      <c r="A126" s="5" t="s">
        <v>101</v>
      </c>
      <c r="B126" s="6" t="s">
        <v>18</v>
      </c>
      <c r="C126" s="6" t="s">
        <v>13</v>
      </c>
      <c r="D126" s="6" t="s">
        <v>21</v>
      </c>
      <c r="E126" s="3" t="s">
        <v>0</v>
      </c>
      <c r="F126" s="3" t="s">
        <v>0</v>
      </c>
      <c r="G126" s="3" t="s">
        <v>0</v>
      </c>
      <c r="H126" s="7">
        <f t="shared" si="45"/>
        <v>511228</v>
      </c>
      <c r="I126" s="7">
        <f t="shared" si="45"/>
        <v>511228</v>
      </c>
      <c r="J126" s="7">
        <f t="shared" si="45"/>
        <v>326438.89</v>
      </c>
      <c r="K126" s="93">
        <f t="shared" si="33"/>
        <v>0.63853875374588254</v>
      </c>
      <c r="L126" s="7"/>
      <c r="M126" s="7"/>
      <c r="N126" s="18"/>
      <c r="O126" s="22"/>
      <c r="P126" s="22"/>
    </row>
    <row r="127" spans="1:16" ht="31.5" x14ac:dyDescent="0.2">
      <c r="A127" s="5" t="s">
        <v>22</v>
      </c>
      <c r="B127" s="6" t="s">
        <v>18</v>
      </c>
      <c r="C127" s="6" t="s">
        <v>13</v>
      </c>
      <c r="D127" s="6" t="s">
        <v>21</v>
      </c>
      <c r="E127" s="6" t="s">
        <v>23</v>
      </c>
      <c r="F127" s="8" t="s">
        <v>0</v>
      </c>
      <c r="G127" s="8" t="s">
        <v>0</v>
      </c>
      <c r="H127" s="7">
        <f>H128+H131+H134+H137</f>
        <v>511228</v>
      </c>
      <c r="I127" s="7">
        <f t="shared" ref="I127:J127" si="46">I128+I131+I134+I137</f>
        <v>511228</v>
      </c>
      <c r="J127" s="7">
        <f t="shared" si="46"/>
        <v>326438.89</v>
      </c>
      <c r="K127" s="93">
        <f t="shared" si="33"/>
        <v>0.63853875374588254</v>
      </c>
      <c r="L127" s="7"/>
      <c r="M127" s="7"/>
      <c r="N127" s="18"/>
      <c r="O127" s="22"/>
      <c r="P127" s="22"/>
    </row>
    <row r="128" spans="1:16" ht="47.25" x14ac:dyDescent="0.2">
      <c r="A128" s="9" t="s">
        <v>102</v>
      </c>
      <c r="B128" s="4" t="s">
        <v>18</v>
      </c>
      <c r="C128" s="4" t="s">
        <v>13</v>
      </c>
      <c r="D128" s="4" t="s">
        <v>21</v>
      </c>
      <c r="E128" s="4" t="s">
        <v>23</v>
      </c>
      <c r="F128" s="4" t="s">
        <v>103</v>
      </c>
      <c r="G128" s="10" t="s">
        <v>0</v>
      </c>
      <c r="H128" s="11">
        <f t="shared" ref="H128:J129" si="47">H129</f>
        <v>50000</v>
      </c>
      <c r="I128" s="11">
        <f t="shared" si="47"/>
        <v>50000</v>
      </c>
      <c r="J128" s="11">
        <f t="shared" si="47"/>
        <v>34000</v>
      </c>
      <c r="K128" s="93">
        <f t="shared" si="33"/>
        <v>0.68</v>
      </c>
      <c r="L128" s="11"/>
      <c r="M128" s="11"/>
      <c r="N128" s="19"/>
      <c r="O128" s="23"/>
      <c r="P128" s="23"/>
    </row>
    <row r="129" spans="1:16" ht="47.25" x14ac:dyDescent="0.2">
      <c r="A129" s="9" t="s">
        <v>32</v>
      </c>
      <c r="B129" s="4" t="s">
        <v>18</v>
      </c>
      <c r="C129" s="4" t="s">
        <v>13</v>
      </c>
      <c r="D129" s="4" t="s">
        <v>21</v>
      </c>
      <c r="E129" s="4" t="s">
        <v>23</v>
      </c>
      <c r="F129" s="4" t="s">
        <v>103</v>
      </c>
      <c r="G129" s="4" t="s">
        <v>33</v>
      </c>
      <c r="H129" s="11">
        <f t="shared" si="47"/>
        <v>50000</v>
      </c>
      <c r="I129" s="11">
        <f t="shared" si="47"/>
        <v>50000</v>
      </c>
      <c r="J129" s="11">
        <f t="shared" si="47"/>
        <v>34000</v>
      </c>
      <c r="K129" s="93">
        <f t="shared" si="33"/>
        <v>0.68</v>
      </c>
      <c r="L129" s="11"/>
      <c r="M129" s="11"/>
      <c r="N129" s="19"/>
      <c r="O129" s="23"/>
      <c r="P129" s="23"/>
    </row>
    <row r="130" spans="1:16" ht="63" x14ac:dyDescent="0.2">
      <c r="A130" s="9" t="s">
        <v>34</v>
      </c>
      <c r="B130" s="4" t="s">
        <v>18</v>
      </c>
      <c r="C130" s="4" t="s">
        <v>13</v>
      </c>
      <c r="D130" s="4" t="s">
        <v>21</v>
      </c>
      <c r="E130" s="4" t="s">
        <v>23</v>
      </c>
      <c r="F130" s="4" t="s">
        <v>103</v>
      </c>
      <c r="G130" s="4" t="s">
        <v>35</v>
      </c>
      <c r="H130" s="11">
        <v>50000</v>
      </c>
      <c r="I130" s="11">
        <v>50000</v>
      </c>
      <c r="J130" s="11">
        <v>34000</v>
      </c>
      <c r="K130" s="93">
        <f t="shared" si="33"/>
        <v>0.68</v>
      </c>
      <c r="L130" s="11"/>
      <c r="M130" s="11"/>
      <c r="N130" s="19"/>
      <c r="O130" s="23"/>
      <c r="P130" s="23"/>
    </row>
    <row r="131" spans="1:16" ht="31.5" x14ac:dyDescent="0.2">
      <c r="A131" s="9" t="s">
        <v>104</v>
      </c>
      <c r="B131" s="4" t="s">
        <v>18</v>
      </c>
      <c r="C131" s="4" t="s">
        <v>13</v>
      </c>
      <c r="D131" s="4" t="s">
        <v>21</v>
      </c>
      <c r="E131" s="4" t="s">
        <v>23</v>
      </c>
      <c r="F131" s="4" t="s">
        <v>105</v>
      </c>
      <c r="G131" s="10" t="s">
        <v>0</v>
      </c>
      <c r="H131" s="11">
        <f t="shared" ref="H131:J132" si="48">H132</f>
        <v>50000</v>
      </c>
      <c r="I131" s="11">
        <f t="shared" si="48"/>
        <v>50000</v>
      </c>
      <c r="J131" s="11">
        <f t="shared" si="48"/>
        <v>0</v>
      </c>
      <c r="K131" s="93">
        <f t="shared" si="33"/>
        <v>0</v>
      </c>
      <c r="L131" s="11"/>
      <c r="M131" s="11"/>
      <c r="N131" s="19"/>
      <c r="O131" s="23"/>
      <c r="P131" s="23"/>
    </row>
    <row r="132" spans="1:16" ht="47.25" x14ac:dyDescent="0.2">
      <c r="A132" s="9" t="s">
        <v>32</v>
      </c>
      <c r="B132" s="4" t="s">
        <v>18</v>
      </c>
      <c r="C132" s="4" t="s">
        <v>13</v>
      </c>
      <c r="D132" s="4" t="s">
        <v>21</v>
      </c>
      <c r="E132" s="4" t="s">
        <v>23</v>
      </c>
      <c r="F132" s="4" t="s">
        <v>105</v>
      </c>
      <c r="G132" s="4" t="s">
        <v>33</v>
      </c>
      <c r="H132" s="11">
        <f t="shared" si="48"/>
        <v>50000</v>
      </c>
      <c r="I132" s="11">
        <f t="shared" si="48"/>
        <v>50000</v>
      </c>
      <c r="J132" s="11">
        <f t="shared" si="48"/>
        <v>0</v>
      </c>
      <c r="K132" s="93">
        <f t="shared" si="33"/>
        <v>0</v>
      </c>
      <c r="L132" s="11"/>
      <c r="M132" s="11"/>
      <c r="N132" s="19"/>
      <c r="O132" s="23"/>
      <c r="P132" s="23"/>
    </row>
    <row r="133" spans="1:16" ht="63" x14ac:dyDescent="0.2">
      <c r="A133" s="9" t="s">
        <v>34</v>
      </c>
      <c r="B133" s="4" t="s">
        <v>18</v>
      </c>
      <c r="C133" s="4" t="s">
        <v>13</v>
      </c>
      <c r="D133" s="4" t="s">
        <v>21</v>
      </c>
      <c r="E133" s="4" t="s">
        <v>23</v>
      </c>
      <c r="F133" s="4" t="s">
        <v>105</v>
      </c>
      <c r="G133" s="4" t="s">
        <v>35</v>
      </c>
      <c r="H133" s="11">
        <v>50000</v>
      </c>
      <c r="I133" s="11">
        <v>50000</v>
      </c>
      <c r="J133" s="11">
        <v>0</v>
      </c>
      <c r="K133" s="93">
        <f t="shared" si="33"/>
        <v>0</v>
      </c>
      <c r="L133" s="11"/>
      <c r="M133" s="11"/>
      <c r="N133" s="19"/>
      <c r="O133" s="23"/>
      <c r="P133" s="23"/>
    </row>
    <row r="134" spans="1:16" ht="47.25" x14ac:dyDescent="0.2">
      <c r="A134" s="9" t="s">
        <v>106</v>
      </c>
      <c r="B134" s="4" t="s">
        <v>18</v>
      </c>
      <c r="C134" s="4" t="s">
        <v>13</v>
      </c>
      <c r="D134" s="4" t="s">
        <v>21</v>
      </c>
      <c r="E134" s="4" t="s">
        <v>23</v>
      </c>
      <c r="F134" s="4" t="s">
        <v>107</v>
      </c>
      <c r="G134" s="10" t="s">
        <v>0</v>
      </c>
      <c r="H134" s="11">
        <f t="shared" ref="H134:J135" si="49">H135</f>
        <v>111228</v>
      </c>
      <c r="I134" s="11">
        <f t="shared" si="49"/>
        <v>111228</v>
      </c>
      <c r="J134" s="11">
        <f t="shared" si="49"/>
        <v>54971.02</v>
      </c>
      <c r="K134" s="93">
        <f t="shared" si="33"/>
        <v>0.49421926133707339</v>
      </c>
      <c r="L134" s="11"/>
      <c r="M134" s="11"/>
      <c r="N134" s="19"/>
      <c r="O134" s="23"/>
      <c r="P134" s="23"/>
    </row>
    <row r="135" spans="1:16" ht="47.25" x14ac:dyDescent="0.2">
      <c r="A135" s="9" t="s">
        <v>32</v>
      </c>
      <c r="B135" s="4" t="s">
        <v>18</v>
      </c>
      <c r="C135" s="4" t="s">
        <v>13</v>
      </c>
      <c r="D135" s="4" t="s">
        <v>21</v>
      </c>
      <c r="E135" s="4" t="s">
        <v>23</v>
      </c>
      <c r="F135" s="4" t="s">
        <v>107</v>
      </c>
      <c r="G135" s="4" t="s">
        <v>33</v>
      </c>
      <c r="H135" s="11">
        <f t="shared" si="49"/>
        <v>111228</v>
      </c>
      <c r="I135" s="11">
        <f t="shared" si="49"/>
        <v>111228</v>
      </c>
      <c r="J135" s="11">
        <f t="shared" si="49"/>
        <v>54971.02</v>
      </c>
      <c r="K135" s="93">
        <f t="shared" si="33"/>
        <v>0.49421926133707339</v>
      </c>
      <c r="L135" s="11"/>
      <c r="M135" s="11"/>
      <c r="N135" s="19"/>
      <c r="O135" s="23"/>
      <c r="P135" s="23"/>
    </row>
    <row r="136" spans="1:16" ht="63" x14ac:dyDescent="0.2">
      <c r="A136" s="9" t="s">
        <v>34</v>
      </c>
      <c r="B136" s="4" t="s">
        <v>18</v>
      </c>
      <c r="C136" s="4" t="s">
        <v>13</v>
      </c>
      <c r="D136" s="4" t="s">
        <v>21</v>
      </c>
      <c r="E136" s="4" t="s">
        <v>23</v>
      </c>
      <c r="F136" s="4" t="s">
        <v>107</v>
      </c>
      <c r="G136" s="4" t="s">
        <v>35</v>
      </c>
      <c r="H136" s="11">
        <v>111228</v>
      </c>
      <c r="I136" s="11">
        <v>111228</v>
      </c>
      <c r="J136" s="11">
        <v>54971.02</v>
      </c>
      <c r="K136" s="93">
        <f t="shared" si="33"/>
        <v>0.49421926133707339</v>
      </c>
      <c r="L136" s="11"/>
      <c r="M136" s="11"/>
      <c r="N136" s="19"/>
      <c r="O136" s="23"/>
      <c r="P136" s="23"/>
    </row>
    <row r="137" spans="1:16" ht="78.75" x14ac:dyDescent="0.2">
      <c r="A137" s="9" t="s">
        <v>108</v>
      </c>
      <c r="B137" s="4" t="s">
        <v>18</v>
      </c>
      <c r="C137" s="4" t="s">
        <v>13</v>
      </c>
      <c r="D137" s="4" t="s">
        <v>21</v>
      </c>
      <c r="E137" s="4" t="s">
        <v>23</v>
      </c>
      <c r="F137" s="4" t="s">
        <v>109</v>
      </c>
      <c r="G137" s="10" t="s">
        <v>0</v>
      </c>
      <c r="H137" s="11">
        <f t="shared" ref="H137:J138" si="50">H138</f>
        <v>300000</v>
      </c>
      <c r="I137" s="11">
        <f t="shared" si="50"/>
        <v>300000</v>
      </c>
      <c r="J137" s="11">
        <f t="shared" si="50"/>
        <v>237467.87</v>
      </c>
      <c r="K137" s="93">
        <f t="shared" si="33"/>
        <v>0.7915595666666666</v>
      </c>
      <c r="L137" s="11"/>
      <c r="M137" s="11"/>
      <c r="N137" s="19"/>
      <c r="O137" s="23"/>
      <c r="P137" s="23"/>
    </row>
    <row r="138" spans="1:16" ht="47.25" x14ac:dyDescent="0.2">
      <c r="A138" s="9" t="s">
        <v>32</v>
      </c>
      <c r="B138" s="4" t="s">
        <v>18</v>
      </c>
      <c r="C138" s="4" t="s">
        <v>13</v>
      </c>
      <c r="D138" s="4" t="s">
        <v>21</v>
      </c>
      <c r="E138" s="4" t="s">
        <v>23</v>
      </c>
      <c r="F138" s="4" t="s">
        <v>109</v>
      </c>
      <c r="G138" s="4" t="s">
        <v>33</v>
      </c>
      <c r="H138" s="11">
        <f t="shared" si="50"/>
        <v>300000</v>
      </c>
      <c r="I138" s="11">
        <f t="shared" si="50"/>
        <v>300000</v>
      </c>
      <c r="J138" s="11">
        <f t="shared" si="50"/>
        <v>237467.87</v>
      </c>
      <c r="K138" s="93">
        <f t="shared" si="33"/>
        <v>0.7915595666666666</v>
      </c>
      <c r="L138" s="11"/>
      <c r="M138" s="11"/>
      <c r="N138" s="19"/>
      <c r="O138" s="23"/>
      <c r="P138" s="23"/>
    </row>
    <row r="139" spans="1:16" ht="63" x14ac:dyDescent="0.2">
      <c r="A139" s="9" t="s">
        <v>34</v>
      </c>
      <c r="B139" s="4" t="s">
        <v>18</v>
      </c>
      <c r="C139" s="4" t="s">
        <v>13</v>
      </c>
      <c r="D139" s="4" t="s">
        <v>21</v>
      </c>
      <c r="E139" s="4" t="s">
        <v>23</v>
      </c>
      <c r="F139" s="4" t="s">
        <v>109</v>
      </c>
      <c r="G139" s="4" t="s">
        <v>35</v>
      </c>
      <c r="H139" s="11">
        <v>300000</v>
      </c>
      <c r="I139" s="11">
        <v>300000</v>
      </c>
      <c r="J139" s="11">
        <v>237467.87</v>
      </c>
      <c r="K139" s="93">
        <f t="shared" si="33"/>
        <v>0.7915595666666666</v>
      </c>
      <c r="L139" s="11"/>
      <c r="M139" s="11"/>
      <c r="N139" s="19"/>
      <c r="O139" s="23"/>
      <c r="P139" s="23"/>
    </row>
    <row r="140" spans="1:16" ht="94.5" x14ac:dyDescent="0.2">
      <c r="A140" s="5" t="s">
        <v>110</v>
      </c>
      <c r="B140" s="6" t="s">
        <v>18</v>
      </c>
      <c r="C140" s="6" t="s">
        <v>14</v>
      </c>
      <c r="D140" s="6" t="s">
        <v>0</v>
      </c>
      <c r="E140" s="3" t="s">
        <v>0</v>
      </c>
      <c r="F140" s="3" t="s">
        <v>0</v>
      </c>
      <c r="G140" s="3" t="s">
        <v>0</v>
      </c>
      <c r="H140" s="7">
        <f>H141+H160+H173+H168</f>
        <v>6963135.3200000003</v>
      </c>
      <c r="I140" s="7">
        <f t="shared" ref="I140:J140" si="51">I141+I160+I173+I168</f>
        <v>9264885.3200000003</v>
      </c>
      <c r="J140" s="7">
        <f t="shared" si="51"/>
        <v>2379934.25</v>
      </c>
      <c r="K140" s="93">
        <f t="shared" ref="K140:K203" si="52">J140/I140</f>
        <v>0.25687681690592151</v>
      </c>
      <c r="L140" s="7"/>
      <c r="M140" s="7"/>
      <c r="N140" s="18"/>
      <c r="O140" s="22"/>
      <c r="P140" s="22"/>
    </row>
    <row r="141" spans="1:16" ht="47.25" x14ac:dyDescent="0.2">
      <c r="A141" s="5" t="s">
        <v>111</v>
      </c>
      <c r="B141" s="6" t="s">
        <v>18</v>
      </c>
      <c r="C141" s="6" t="s">
        <v>14</v>
      </c>
      <c r="D141" s="6" t="s">
        <v>21</v>
      </c>
      <c r="E141" s="3" t="s">
        <v>0</v>
      </c>
      <c r="F141" s="3" t="s">
        <v>0</v>
      </c>
      <c r="G141" s="3" t="s">
        <v>0</v>
      </c>
      <c r="H141" s="7">
        <f>H142</f>
        <v>4977468.66</v>
      </c>
      <c r="I141" s="7">
        <f t="shared" ref="I141:J141" si="53">I142</f>
        <v>7279218.6600000001</v>
      </c>
      <c r="J141" s="7">
        <f t="shared" si="53"/>
        <v>2378572.21</v>
      </c>
      <c r="K141" s="93">
        <f t="shared" si="52"/>
        <v>0.32676202228550721</v>
      </c>
      <c r="L141" s="7"/>
      <c r="M141" s="7"/>
      <c r="N141" s="18"/>
      <c r="O141" s="22"/>
      <c r="P141" s="22"/>
    </row>
    <row r="142" spans="1:16" ht="31.5" x14ac:dyDescent="0.2">
      <c r="A142" s="5" t="s">
        <v>22</v>
      </c>
      <c r="B142" s="6" t="s">
        <v>18</v>
      </c>
      <c r="C142" s="6" t="s">
        <v>14</v>
      </c>
      <c r="D142" s="6" t="s">
        <v>21</v>
      </c>
      <c r="E142" s="6" t="s">
        <v>23</v>
      </c>
      <c r="F142" s="8" t="s">
        <v>0</v>
      </c>
      <c r="G142" s="8" t="s">
        <v>0</v>
      </c>
      <c r="H142" s="7">
        <f>H143+H146+H152+H149+H157</f>
        <v>4977468.66</v>
      </c>
      <c r="I142" s="7">
        <f t="shared" ref="I142:J142" si="54">I143+I146+I152+I149+I157</f>
        <v>7279218.6600000001</v>
      </c>
      <c r="J142" s="7">
        <f t="shared" si="54"/>
        <v>2378572.21</v>
      </c>
      <c r="K142" s="93">
        <f t="shared" si="52"/>
        <v>0.32676202228550721</v>
      </c>
      <c r="L142" s="7"/>
      <c r="M142" s="7"/>
      <c r="N142" s="18"/>
      <c r="O142" s="22"/>
      <c r="P142" s="22"/>
    </row>
    <row r="143" spans="1:16" ht="31.5" x14ac:dyDescent="0.2">
      <c r="A143" s="9" t="s">
        <v>112</v>
      </c>
      <c r="B143" s="4" t="s">
        <v>18</v>
      </c>
      <c r="C143" s="4" t="s">
        <v>14</v>
      </c>
      <c r="D143" s="4" t="s">
        <v>21</v>
      </c>
      <c r="E143" s="4" t="s">
        <v>23</v>
      </c>
      <c r="F143" s="4" t="s">
        <v>113</v>
      </c>
      <c r="G143" s="10" t="s">
        <v>0</v>
      </c>
      <c r="H143" s="11">
        <f t="shared" ref="H143:J144" si="55">H144</f>
        <v>3493268</v>
      </c>
      <c r="I143" s="11">
        <f t="shared" si="55"/>
        <v>3493268</v>
      </c>
      <c r="J143" s="11">
        <f t="shared" si="55"/>
        <v>1802874.03</v>
      </c>
      <c r="K143" s="93">
        <f t="shared" si="52"/>
        <v>0.51609954632739319</v>
      </c>
      <c r="L143" s="11"/>
      <c r="M143" s="11"/>
      <c r="N143" s="19"/>
      <c r="O143" s="23"/>
      <c r="P143" s="23"/>
    </row>
    <row r="144" spans="1:16" ht="47.25" x14ac:dyDescent="0.2">
      <c r="A144" s="9" t="s">
        <v>32</v>
      </c>
      <c r="B144" s="4" t="s">
        <v>18</v>
      </c>
      <c r="C144" s="4" t="s">
        <v>14</v>
      </c>
      <c r="D144" s="4" t="s">
        <v>21</v>
      </c>
      <c r="E144" s="4" t="s">
        <v>23</v>
      </c>
      <c r="F144" s="4" t="s">
        <v>113</v>
      </c>
      <c r="G144" s="4" t="s">
        <v>33</v>
      </c>
      <c r="H144" s="11">
        <f t="shared" si="55"/>
        <v>3493268</v>
      </c>
      <c r="I144" s="11">
        <f t="shared" si="55"/>
        <v>3493268</v>
      </c>
      <c r="J144" s="11">
        <f t="shared" si="55"/>
        <v>1802874.03</v>
      </c>
      <c r="K144" s="93">
        <f t="shared" si="52"/>
        <v>0.51609954632739319</v>
      </c>
      <c r="L144" s="11"/>
      <c r="M144" s="11"/>
      <c r="N144" s="19"/>
      <c r="O144" s="23"/>
      <c r="P144" s="23"/>
    </row>
    <row r="145" spans="1:16" ht="63" x14ac:dyDescent="0.2">
      <c r="A145" s="9" t="s">
        <v>34</v>
      </c>
      <c r="B145" s="4" t="s">
        <v>18</v>
      </c>
      <c r="C145" s="4" t="s">
        <v>14</v>
      </c>
      <c r="D145" s="4" t="s">
        <v>21</v>
      </c>
      <c r="E145" s="4" t="s">
        <v>23</v>
      </c>
      <c r="F145" s="4" t="s">
        <v>113</v>
      </c>
      <c r="G145" s="4" t="s">
        <v>35</v>
      </c>
      <c r="H145" s="11">
        <v>3493268</v>
      </c>
      <c r="I145" s="11">
        <v>3493268</v>
      </c>
      <c r="J145" s="11">
        <v>1802874.03</v>
      </c>
      <c r="K145" s="93">
        <f t="shared" si="52"/>
        <v>0.51609954632739319</v>
      </c>
      <c r="L145" s="11"/>
      <c r="M145" s="11"/>
      <c r="N145" s="19"/>
      <c r="O145" s="23"/>
      <c r="P145" s="23"/>
    </row>
    <row r="146" spans="1:16" ht="15.75" x14ac:dyDescent="0.2">
      <c r="A146" s="9" t="s">
        <v>114</v>
      </c>
      <c r="B146" s="4" t="s">
        <v>18</v>
      </c>
      <c r="C146" s="4" t="s">
        <v>14</v>
      </c>
      <c r="D146" s="4" t="s">
        <v>21</v>
      </c>
      <c r="E146" s="4" t="s">
        <v>23</v>
      </c>
      <c r="F146" s="4" t="s">
        <v>115</v>
      </c>
      <c r="G146" s="10" t="s">
        <v>0</v>
      </c>
      <c r="H146" s="11">
        <f t="shared" ref="H146:J147" si="56">H147</f>
        <v>250000</v>
      </c>
      <c r="I146" s="11">
        <f t="shared" si="56"/>
        <v>250000</v>
      </c>
      <c r="J146" s="11">
        <f t="shared" si="56"/>
        <v>58466</v>
      </c>
      <c r="K146" s="93">
        <f t="shared" si="52"/>
        <v>0.23386399999999999</v>
      </c>
      <c r="L146" s="11"/>
      <c r="M146" s="11"/>
      <c r="N146" s="19"/>
      <c r="O146" s="23"/>
      <c r="P146" s="23"/>
    </row>
    <row r="147" spans="1:16" ht="47.25" x14ac:dyDescent="0.2">
      <c r="A147" s="9" t="s">
        <v>32</v>
      </c>
      <c r="B147" s="4" t="s">
        <v>18</v>
      </c>
      <c r="C147" s="4" t="s">
        <v>14</v>
      </c>
      <c r="D147" s="4" t="s">
        <v>21</v>
      </c>
      <c r="E147" s="4" t="s">
        <v>23</v>
      </c>
      <c r="F147" s="4" t="s">
        <v>115</v>
      </c>
      <c r="G147" s="4" t="s">
        <v>33</v>
      </c>
      <c r="H147" s="11">
        <f t="shared" si="56"/>
        <v>250000</v>
      </c>
      <c r="I147" s="11">
        <f t="shared" si="56"/>
        <v>250000</v>
      </c>
      <c r="J147" s="11">
        <f t="shared" si="56"/>
        <v>58466</v>
      </c>
      <c r="K147" s="93">
        <f t="shared" si="52"/>
        <v>0.23386399999999999</v>
      </c>
      <c r="L147" s="11"/>
      <c r="M147" s="11"/>
      <c r="N147" s="19"/>
      <c r="O147" s="23"/>
      <c r="P147" s="23"/>
    </row>
    <row r="148" spans="1:16" ht="63" x14ac:dyDescent="0.2">
      <c r="A148" s="9" t="s">
        <v>34</v>
      </c>
      <c r="B148" s="4" t="s">
        <v>18</v>
      </c>
      <c r="C148" s="4" t="s">
        <v>14</v>
      </c>
      <c r="D148" s="4" t="s">
        <v>21</v>
      </c>
      <c r="E148" s="4" t="s">
        <v>23</v>
      </c>
      <c r="F148" s="4" t="s">
        <v>115</v>
      </c>
      <c r="G148" s="4" t="s">
        <v>35</v>
      </c>
      <c r="H148" s="11">
        <v>250000</v>
      </c>
      <c r="I148" s="11">
        <v>250000</v>
      </c>
      <c r="J148" s="11">
        <v>58466</v>
      </c>
      <c r="K148" s="93">
        <f t="shared" si="52"/>
        <v>0.23386399999999999</v>
      </c>
      <c r="L148" s="11"/>
      <c r="M148" s="11"/>
      <c r="N148" s="19"/>
      <c r="O148" s="23"/>
      <c r="P148" s="23"/>
    </row>
    <row r="149" spans="1:16" ht="31.5" x14ac:dyDescent="0.2">
      <c r="A149" s="24" t="s">
        <v>291</v>
      </c>
      <c r="B149" s="4" t="s">
        <v>18</v>
      </c>
      <c r="C149" s="4" t="s">
        <v>14</v>
      </c>
      <c r="D149" s="4" t="s">
        <v>21</v>
      </c>
      <c r="E149" s="4" t="s">
        <v>23</v>
      </c>
      <c r="F149" s="4">
        <v>81710</v>
      </c>
      <c r="G149" s="4"/>
      <c r="H149" s="11">
        <f>H150</f>
        <v>150000</v>
      </c>
      <c r="I149" s="11">
        <f t="shared" ref="I149:J150" si="57">I150</f>
        <v>150000</v>
      </c>
      <c r="J149" s="11">
        <f t="shared" si="57"/>
        <v>50000</v>
      </c>
      <c r="K149" s="93">
        <f t="shared" si="52"/>
        <v>0.33333333333333331</v>
      </c>
      <c r="L149" s="11"/>
      <c r="M149" s="11"/>
      <c r="N149" s="19"/>
      <c r="O149" s="23"/>
      <c r="P149" s="23"/>
    </row>
    <row r="150" spans="1:16" ht="15.75" x14ac:dyDescent="0.2">
      <c r="A150" s="39" t="s">
        <v>36</v>
      </c>
      <c r="B150" s="4" t="s">
        <v>18</v>
      </c>
      <c r="C150" s="4" t="s">
        <v>14</v>
      </c>
      <c r="D150" s="4" t="s">
        <v>21</v>
      </c>
      <c r="E150" s="4" t="s">
        <v>23</v>
      </c>
      <c r="F150" s="4">
        <v>81710</v>
      </c>
      <c r="G150" s="4">
        <v>800</v>
      </c>
      <c r="H150" s="11">
        <f>H151</f>
        <v>150000</v>
      </c>
      <c r="I150" s="11">
        <f t="shared" si="57"/>
        <v>150000</v>
      </c>
      <c r="J150" s="11">
        <f t="shared" si="57"/>
        <v>50000</v>
      </c>
      <c r="K150" s="93">
        <f t="shared" si="52"/>
        <v>0.33333333333333331</v>
      </c>
      <c r="L150" s="11"/>
      <c r="M150" s="11"/>
      <c r="N150" s="19"/>
      <c r="O150" s="23"/>
      <c r="P150" s="23"/>
    </row>
    <row r="151" spans="1:16" ht="94.5" x14ac:dyDescent="0.2">
      <c r="A151" s="39" t="s">
        <v>292</v>
      </c>
      <c r="B151" s="4" t="s">
        <v>18</v>
      </c>
      <c r="C151" s="4" t="s">
        <v>14</v>
      </c>
      <c r="D151" s="4" t="s">
        <v>21</v>
      </c>
      <c r="E151" s="4" t="s">
        <v>23</v>
      </c>
      <c r="F151" s="4">
        <v>81710</v>
      </c>
      <c r="G151" s="4">
        <v>810</v>
      </c>
      <c r="H151" s="11">
        <v>150000</v>
      </c>
      <c r="I151" s="11">
        <v>150000</v>
      </c>
      <c r="J151" s="11">
        <v>50000</v>
      </c>
      <c r="K151" s="93">
        <f t="shared" si="52"/>
        <v>0.33333333333333331</v>
      </c>
      <c r="L151" s="11"/>
      <c r="M151" s="11"/>
      <c r="N151" s="19"/>
      <c r="O151" s="23"/>
      <c r="P151" s="23"/>
    </row>
    <row r="152" spans="1:16" ht="15.75" x14ac:dyDescent="0.2">
      <c r="A152" s="9" t="s">
        <v>116</v>
      </c>
      <c r="B152" s="4" t="s">
        <v>18</v>
      </c>
      <c r="C152" s="4" t="s">
        <v>14</v>
      </c>
      <c r="D152" s="4" t="s">
        <v>21</v>
      </c>
      <c r="E152" s="4" t="s">
        <v>23</v>
      </c>
      <c r="F152" s="4" t="s">
        <v>117</v>
      </c>
      <c r="G152" s="10" t="s">
        <v>0</v>
      </c>
      <c r="H152" s="11">
        <f>H153+H155</f>
        <v>892200.66</v>
      </c>
      <c r="I152" s="11">
        <f t="shared" ref="I152:J152" si="58">I153+I155</f>
        <v>892200.66</v>
      </c>
      <c r="J152" s="11">
        <f t="shared" si="58"/>
        <v>467232.18</v>
      </c>
      <c r="K152" s="93">
        <f t="shared" si="52"/>
        <v>0.52368508671580671</v>
      </c>
      <c r="L152" s="11"/>
      <c r="M152" s="11"/>
      <c r="N152" s="19"/>
      <c r="O152" s="23"/>
      <c r="P152" s="23"/>
    </row>
    <row r="153" spans="1:16" ht="47.25" x14ac:dyDescent="0.2">
      <c r="A153" s="9" t="s">
        <v>32</v>
      </c>
      <c r="B153" s="4" t="s">
        <v>18</v>
      </c>
      <c r="C153" s="4" t="s">
        <v>14</v>
      </c>
      <c r="D153" s="4" t="s">
        <v>21</v>
      </c>
      <c r="E153" s="4" t="s">
        <v>23</v>
      </c>
      <c r="F153" s="4" t="s">
        <v>117</v>
      </c>
      <c r="G153" s="4" t="s">
        <v>33</v>
      </c>
      <c r="H153" s="11">
        <f t="shared" ref="H153:J153" si="59">H154</f>
        <v>692200.66</v>
      </c>
      <c r="I153" s="11">
        <f t="shared" si="59"/>
        <v>692200.66</v>
      </c>
      <c r="J153" s="11">
        <f t="shared" si="59"/>
        <v>267232.18</v>
      </c>
      <c r="K153" s="93">
        <f t="shared" si="52"/>
        <v>0.38606172377818881</v>
      </c>
      <c r="L153" s="11"/>
      <c r="M153" s="11"/>
      <c r="N153" s="19"/>
      <c r="O153" s="23"/>
      <c r="P153" s="23"/>
    </row>
    <row r="154" spans="1:16" ht="63" x14ac:dyDescent="0.2">
      <c r="A154" s="9" t="s">
        <v>34</v>
      </c>
      <c r="B154" s="4" t="s">
        <v>18</v>
      </c>
      <c r="C154" s="4" t="s">
        <v>14</v>
      </c>
      <c r="D154" s="4" t="s">
        <v>21</v>
      </c>
      <c r="E154" s="4" t="s">
        <v>23</v>
      </c>
      <c r="F154" s="4" t="s">
        <v>117</v>
      </c>
      <c r="G154" s="4" t="s">
        <v>35</v>
      </c>
      <c r="H154" s="11">
        <v>692200.66</v>
      </c>
      <c r="I154" s="11">
        <v>692200.66</v>
      </c>
      <c r="J154" s="11">
        <v>267232.18</v>
      </c>
      <c r="K154" s="93">
        <f t="shared" si="52"/>
        <v>0.38606172377818881</v>
      </c>
      <c r="L154" s="11"/>
      <c r="M154" s="11"/>
      <c r="N154" s="19"/>
      <c r="O154" s="23"/>
      <c r="P154" s="23"/>
    </row>
    <row r="155" spans="1:16" ht="15.75" x14ac:dyDescent="0.2">
      <c r="A155" s="39" t="s">
        <v>36</v>
      </c>
      <c r="B155" s="4" t="s">
        <v>18</v>
      </c>
      <c r="C155" s="4" t="s">
        <v>14</v>
      </c>
      <c r="D155" s="4" t="s">
        <v>21</v>
      </c>
      <c r="E155" s="4" t="s">
        <v>23</v>
      </c>
      <c r="F155" s="4" t="s">
        <v>117</v>
      </c>
      <c r="G155" s="4">
        <v>800</v>
      </c>
      <c r="H155" s="11">
        <f>H156</f>
        <v>200000</v>
      </c>
      <c r="I155" s="11">
        <f t="shared" ref="I155:J155" si="60">I156</f>
        <v>200000</v>
      </c>
      <c r="J155" s="11">
        <f t="shared" si="60"/>
        <v>200000</v>
      </c>
      <c r="K155" s="93">
        <f t="shared" si="52"/>
        <v>1</v>
      </c>
      <c r="L155" s="11"/>
      <c r="M155" s="11"/>
      <c r="N155" s="19"/>
      <c r="O155" s="23"/>
      <c r="P155" s="23"/>
    </row>
    <row r="156" spans="1:16" ht="94.5" x14ac:dyDescent="0.2">
      <c r="A156" s="39" t="s">
        <v>292</v>
      </c>
      <c r="B156" s="4" t="s">
        <v>18</v>
      </c>
      <c r="C156" s="4" t="s">
        <v>14</v>
      </c>
      <c r="D156" s="4" t="s">
        <v>21</v>
      </c>
      <c r="E156" s="4" t="s">
        <v>23</v>
      </c>
      <c r="F156" s="4" t="s">
        <v>117</v>
      </c>
      <c r="G156" s="4">
        <v>810</v>
      </c>
      <c r="H156" s="11">
        <v>200000</v>
      </c>
      <c r="I156" s="11">
        <v>200000</v>
      </c>
      <c r="J156" s="11">
        <v>200000</v>
      </c>
      <c r="K156" s="93">
        <f t="shared" si="52"/>
        <v>1</v>
      </c>
      <c r="L156" s="11"/>
      <c r="M156" s="11"/>
      <c r="N156" s="19"/>
      <c r="O156" s="23"/>
      <c r="P156" s="23"/>
    </row>
    <row r="157" spans="1:16" ht="31.5" x14ac:dyDescent="0.2">
      <c r="A157" s="57" t="s">
        <v>297</v>
      </c>
      <c r="B157" s="4" t="s">
        <v>18</v>
      </c>
      <c r="C157" s="4" t="s">
        <v>14</v>
      </c>
      <c r="D157" s="4" t="s">
        <v>21</v>
      </c>
      <c r="E157" s="4" t="s">
        <v>23</v>
      </c>
      <c r="F157" s="26" t="s">
        <v>298</v>
      </c>
      <c r="G157" s="4"/>
      <c r="H157" s="11">
        <f>H158</f>
        <v>192000</v>
      </c>
      <c r="I157" s="11">
        <f t="shared" ref="I157:J158" si="61">I158</f>
        <v>2493750</v>
      </c>
      <c r="J157" s="11">
        <f t="shared" si="61"/>
        <v>0</v>
      </c>
      <c r="K157" s="93">
        <f t="shared" si="52"/>
        <v>0</v>
      </c>
      <c r="L157" s="11"/>
      <c r="M157" s="11"/>
      <c r="N157" s="19"/>
      <c r="O157" s="23"/>
      <c r="P157" s="23"/>
    </row>
    <row r="158" spans="1:16" ht="47.25" x14ac:dyDescent="0.2">
      <c r="A158" s="58" t="s">
        <v>32</v>
      </c>
      <c r="B158" s="4" t="s">
        <v>18</v>
      </c>
      <c r="C158" s="4" t="s">
        <v>14</v>
      </c>
      <c r="D158" s="4" t="s">
        <v>21</v>
      </c>
      <c r="E158" s="4" t="s">
        <v>23</v>
      </c>
      <c r="F158" s="4" t="s">
        <v>298</v>
      </c>
      <c r="G158" s="4">
        <v>200</v>
      </c>
      <c r="H158" s="11">
        <f>H159</f>
        <v>192000</v>
      </c>
      <c r="I158" s="11">
        <f t="shared" si="61"/>
        <v>2493750</v>
      </c>
      <c r="J158" s="11">
        <f t="shared" si="61"/>
        <v>0</v>
      </c>
      <c r="K158" s="93">
        <f t="shared" si="52"/>
        <v>0</v>
      </c>
      <c r="L158" s="11"/>
      <c r="M158" s="11"/>
      <c r="N158" s="19"/>
      <c r="O158" s="23"/>
      <c r="P158" s="23"/>
    </row>
    <row r="159" spans="1:16" ht="63" x14ac:dyDescent="0.2">
      <c r="A159" s="58" t="s">
        <v>34</v>
      </c>
      <c r="B159" s="4" t="s">
        <v>18</v>
      </c>
      <c r="C159" s="4" t="s">
        <v>14</v>
      </c>
      <c r="D159" s="4" t="s">
        <v>21</v>
      </c>
      <c r="E159" s="4" t="s">
        <v>23</v>
      </c>
      <c r="F159" s="4" t="s">
        <v>298</v>
      </c>
      <c r="G159" s="4">
        <v>240</v>
      </c>
      <c r="H159" s="11">
        <v>192000</v>
      </c>
      <c r="I159" s="11">
        <v>2493750</v>
      </c>
      <c r="J159" s="11">
        <v>0</v>
      </c>
      <c r="K159" s="93">
        <f t="shared" si="52"/>
        <v>0</v>
      </c>
      <c r="L159" s="11"/>
      <c r="M159" s="11"/>
      <c r="N159" s="19"/>
      <c r="O159" s="23"/>
      <c r="P159" s="23"/>
    </row>
    <row r="160" spans="1:16" ht="31.5" x14ac:dyDescent="0.2">
      <c r="A160" s="5" t="s">
        <v>118</v>
      </c>
      <c r="B160" s="6" t="s">
        <v>18</v>
      </c>
      <c r="C160" s="6" t="s">
        <v>14</v>
      </c>
      <c r="D160" s="6" t="s">
        <v>46</v>
      </c>
      <c r="E160" s="3" t="s">
        <v>0</v>
      </c>
      <c r="F160" s="3" t="s">
        <v>0</v>
      </c>
      <c r="G160" s="3" t="s">
        <v>0</v>
      </c>
      <c r="H160" s="7">
        <f t="shared" ref="H160:J166" si="62">H161</f>
        <v>500000</v>
      </c>
      <c r="I160" s="7">
        <f t="shared" si="62"/>
        <v>500000</v>
      </c>
      <c r="J160" s="7">
        <f t="shared" si="62"/>
        <v>1362.04</v>
      </c>
      <c r="K160" s="93">
        <f t="shared" si="52"/>
        <v>2.7240799999999998E-3</v>
      </c>
      <c r="L160" s="7"/>
      <c r="M160" s="7"/>
      <c r="N160" s="18"/>
      <c r="O160" s="22"/>
      <c r="P160" s="22"/>
    </row>
    <row r="161" spans="1:16" ht="31.5" x14ac:dyDescent="0.2">
      <c r="A161" s="5" t="s">
        <v>22</v>
      </c>
      <c r="B161" s="6" t="s">
        <v>18</v>
      </c>
      <c r="C161" s="6" t="s">
        <v>14</v>
      </c>
      <c r="D161" s="6" t="s">
        <v>46</v>
      </c>
      <c r="E161" s="6" t="s">
        <v>23</v>
      </c>
      <c r="F161" s="8" t="s">
        <v>0</v>
      </c>
      <c r="G161" s="8" t="s">
        <v>0</v>
      </c>
      <c r="H161" s="7">
        <f>H165+H162</f>
        <v>500000</v>
      </c>
      <c r="I161" s="7">
        <f t="shared" ref="I161:J161" si="63">I165+I162</f>
        <v>500000</v>
      </c>
      <c r="J161" s="7">
        <f t="shared" si="63"/>
        <v>1362.04</v>
      </c>
      <c r="K161" s="93">
        <f t="shared" si="52"/>
        <v>2.7240799999999998E-3</v>
      </c>
      <c r="L161" s="7"/>
      <c r="M161" s="7"/>
      <c r="N161" s="18"/>
      <c r="O161" s="22"/>
      <c r="P161" s="22"/>
    </row>
    <row r="162" spans="1:16" s="30" customFormat="1" ht="47.25" x14ac:dyDescent="0.2">
      <c r="A162" s="24" t="s">
        <v>285</v>
      </c>
      <c r="B162" s="26" t="s">
        <v>18</v>
      </c>
      <c r="C162" s="26" t="s">
        <v>14</v>
      </c>
      <c r="D162" s="26" t="s">
        <v>46</v>
      </c>
      <c r="E162" s="26" t="s">
        <v>23</v>
      </c>
      <c r="F162" s="26">
        <v>81680</v>
      </c>
      <c r="G162" s="26"/>
      <c r="H162" s="27">
        <f>H163</f>
        <v>500000</v>
      </c>
      <c r="I162" s="27">
        <f t="shared" ref="I162:J163" si="64">I163</f>
        <v>500000</v>
      </c>
      <c r="J162" s="27">
        <f t="shared" si="64"/>
        <v>1362.04</v>
      </c>
      <c r="K162" s="93">
        <f t="shared" si="52"/>
        <v>2.7240799999999998E-3</v>
      </c>
      <c r="L162" s="27"/>
      <c r="M162" s="27"/>
      <c r="N162" s="28"/>
      <c r="O162" s="29"/>
      <c r="P162" s="29"/>
    </row>
    <row r="163" spans="1:16" s="30" customFormat="1" ht="47.25" x14ac:dyDescent="0.2">
      <c r="A163" s="24" t="s">
        <v>125</v>
      </c>
      <c r="B163" s="26" t="s">
        <v>18</v>
      </c>
      <c r="C163" s="26" t="s">
        <v>14</v>
      </c>
      <c r="D163" s="26" t="s">
        <v>46</v>
      </c>
      <c r="E163" s="26" t="s">
        <v>23</v>
      </c>
      <c r="F163" s="26">
        <v>81680</v>
      </c>
      <c r="G163" s="26">
        <v>400</v>
      </c>
      <c r="H163" s="27">
        <f>H164</f>
        <v>500000</v>
      </c>
      <c r="I163" s="27">
        <f t="shared" si="64"/>
        <v>500000</v>
      </c>
      <c r="J163" s="27">
        <f t="shared" si="64"/>
        <v>1362.04</v>
      </c>
      <c r="K163" s="93">
        <f t="shared" si="52"/>
        <v>2.7240799999999998E-3</v>
      </c>
      <c r="L163" s="27"/>
      <c r="M163" s="27"/>
      <c r="N163" s="28"/>
      <c r="O163" s="29"/>
      <c r="P163" s="29"/>
    </row>
    <row r="164" spans="1:16" s="30" customFormat="1" ht="15" customHeight="1" x14ac:dyDescent="0.2">
      <c r="A164" s="24" t="s">
        <v>127</v>
      </c>
      <c r="B164" s="26" t="s">
        <v>18</v>
      </c>
      <c r="C164" s="26" t="s">
        <v>14</v>
      </c>
      <c r="D164" s="26" t="s">
        <v>46</v>
      </c>
      <c r="E164" s="26" t="s">
        <v>23</v>
      </c>
      <c r="F164" s="26">
        <v>81680</v>
      </c>
      <c r="G164" s="26">
        <v>410</v>
      </c>
      <c r="H164" s="27">
        <v>500000</v>
      </c>
      <c r="I164" s="27">
        <v>500000</v>
      </c>
      <c r="J164" s="27">
        <v>1362.04</v>
      </c>
      <c r="K164" s="93">
        <f t="shared" si="52"/>
        <v>2.7240799999999998E-3</v>
      </c>
      <c r="L164" s="27"/>
      <c r="M164" s="27"/>
      <c r="N164" s="28"/>
      <c r="O164" s="29"/>
      <c r="P164" s="29"/>
    </row>
    <row r="165" spans="1:16" ht="0.75" hidden="1" customHeight="1" x14ac:dyDescent="0.2">
      <c r="A165" s="9" t="s">
        <v>119</v>
      </c>
      <c r="B165" s="4" t="s">
        <v>18</v>
      </c>
      <c r="C165" s="4" t="s">
        <v>14</v>
      </c>
      <c r="D165" s="4" t="s">
        <v>46</v>
      </c>
      <c r="E165" s="4" t="s">
        <v>23</v>
      </c>
      <c r="F165" s="4" t="s">
        <v>120</v>
      </c>
      <c r="G165" s="10" t="s">
        <v>0</v>
      </c>
      <c r="H165" s="11">
        <f t="shared" si="62"/>
        <v>0</v>
      </c>
      <c r="I165" s="11">
        <f t="shared" si="62"/>
        <v>0</v>
      </c>
      <c r="J165" s="11">
        <f t="shared" si="62"/>
        <v>0</v>
      </c>
      <c r="K165" s="93" t="e">
        <f t="shared" si="52"/>
        <v>#DIV/0!</v>
      </c>
      <c r="L165" s="11"/>
      <c r="M165" s="11"/>
      <c r="N165" s="19"/>
      <c r="O165" s="23"/>
      <c r="P165" s="23"/>
    </row>
    <row r="166" spans="1:16" ht="1.5" hidden="1" customHeight="1" x14ac:dyDescent="0.2">
      <c r="A166" s="9" t="s">
        <v>32</v>
      </c>
      <c r="B166" s="4" t="s">
        <v>18</v>
      </c>
      <c r="C166" s="4" t="s">
        <v>14</v>
      </c>
      <c r="D166" s="4" t="s">
        <v>46</v>
      </c>
      <c r="E166" s="4" t="s">
        <v>23</v>
      </c>
      <c r="F166" s="4" t="s">
        <v>120</v>
      </c>
      <c r="G166" s="4" t="s">
        <v>33</v>
      </c>
      <c r="H166" s="11">
        <f t="shared" si="62"/>
        <v>0</v>
      </c>
      <c r="I166" s="11">
        <f t="shared" si="62"/>
        <v>0</v>
      </c>
      <c r="J166" s="11">
        <f t="shared" si="62"/>
        <v>0</v>
      </c>
      <c r="K166" s="93" t="e">
        <f t="shared" si="52"/>
        <v>#DIV/0!</v>
      </c>
      <c r="L166" s="11"/>
      <c r="M166" s="11"/>
      <c r="N166" s="19"/>
      <c r="O166" s="23"/>
      <c r="P166" s="23"/>
    </row>
    <row r="167" spans="1:16" ht="63" hidden="1" x14ac:dyDescent="0.2">
      <c r="A167" s="9" t="s">
        <v>34</v>
      </c>
      <c r="B167" s="4" t="s">
        <v>18</v>
      </c>
      <c r="C167" s="4" t="s">
        <v>14</v>
      </c>
      <c r="D167" s="4" t="s">
        <v>46</v>
      </c>
      <c r="E167" s="4" t="s">
        <v>23</v>
      </c>
      <c r="F167" s="4" t="s">
        <v>120</v>
      </c>
      <c r="G167" s="4" t="s">
        <v>35</v>
      </c>
      <c r="H167" s="11">
        <v>0</v>
      </c>
      <c r="I167" s="11">
        <v>0</v>
      </c>
      <c r="J167" s="11">
        <v>0</v>
      </c>
      <c r="K167" s="93" t="e">
        <f t="shared" si="52"/>
        <v>#DIV/0!</v>
      </c>
      <c r="L167" s="11"/>
      <c r="M167" s="11"/>
      <c r="N167" s="19"/>
      <c r="O167" s="23"/>
      <c r="P167" s="23"/>
    </row>
    <row r="168" spans="1:16" s="36" customFormat="1" ht="206.25" x14ac:dyDescent="0.2">
      <c r="A168" s="59" t="s">
        <v>299</v>
      </c>
      <c r="B168" s="60" t="s">
        <v>18</v>
      </c>
      <c r="C168" s="60" t="s">
        <v>14</v>
      </c>
      <c r="D168" s="61">
        <v>41</v>
      </c>
      <c r="E168" s="72"/>
      <c r="F168" s="73"/>
      <c r="G168" s="74"/>
      <c r="H168" s="33">
        <f t="shared" ref="H168:J171" si="65">H169</f>
        <v>1485666.66</v>
      </c>
      <c r="I168" s="33">
        <f t="shared" si="65"/>
        <v>1485666.66</v>
      </c>
      <c r="J168" s="33">
        <f t="shared" si="65"/>
        <v>0</v>
      </c>
      <c r="K168" s="93">
        <f t="shared" si="52"/>
        <v>0</v>
      </c>
      <c r="L168" s="33"/>
      <c r="M168" s="33"/>
      <c r="N168" s="34"/>
      <c r="O168" s="35"/>
      <c r="P168" s="35"/>
    </row>
    <row r="169" spans="1:16" s="36" customFormat="1" ht="37.5" x14ac:dyDescent="0.2">
      <c r="A169" s="59" t="s">
        <v>295</v>
      </c>
      <c r="B169" s="60" t="s">
        <v>18</v>
      </c>
      <c r="C169" s="60" t="s">
        <v>14</v>
      </c>
      <c r="D169" s="61">
        <v>41</v>
      </c>
      <c r="E169" s="60" t="s">
        <v>23</v>
      </c>
      <c r="F169" s="73"/>
      <c r="G169" s="74"/>
      <c r="H169" s="33">
        <f t="shared" si="65"/>
        <v>1485666.66</v>
      </c>
      <c r="I169" s="33">
        <f t="shared" si="65"/>
        <v>1485666.66</v>
      </c>
      <c r="J169" s="33">
        <f t="shared" si="65"/>
        <v>0</v>
      </c>
      <c r="K169" s="93">
        <f t="shared" si="52"/>
        <v>0</v>
      </c>
      <c r="L169" s="33"/>
      <c r="M169" s="33"/>
      <c r="N169" s="34"/>
      <c r="O169" s="35"/>
      <c r="P169" s="35"/>
    </row>
    <row r="170" spans="1:16" ht="31.5" x14ac:dyDescent="0.2">
      <c r="A170" s="64" t="s">
        <v>300</v>
      </c>
      <c r="B170" s="65" t="s">
        <v>18</v>
      </c>
      <c r="C170" s="65" t="s">
        <v>14</v>
      </c>
      <c r="D170" s="66">
        <v>41</v>
      </c>
      <c r="E170" s="65" t="s">
        <v>23</v>
      </c>
      <c r="F170" s="67">
        <v>83280</v>
      </c>
      <c r="G170" s="68"/>
      <c r="H170" s="11">
        <f t="shared" si="65"/>
        <v>1485666.66</v>
      </c>
      <c r="I170" s="11">
        <f t="shared" si="65"/>
        <v>1485666.66</v>
      </c>
      <c r="J170" s="11">
        <f t="shared" si="65"/>
        <v>0</v>
      </c>
      <c r="K170" s="93">
        <f t="shared" si="52"/>
        <v>0</v>
      </c>
      <c r="L170" s="11"/>
      <c r="M170" s="11"/>
      <c r="N170" s="19"/>
      <c r="O170" s="23"/>
      <c r="P170" s="23"/>
    </row>
    <row r="171" spans="1:16" ht="47.25" x14ac:dyDescent="0.2">
      <c r="A171" s="69" t="s">
        <v>125</v>
      </c>
      <c r="B171" s="62" t="s">
        <v>18</v>
      </c>
      <c r="C171" s="62" t="s">
        <v>14</v>
      </c>
      <c r="D171" s="62" t="s">
        <v>65</v>
      </c>
      <c r="E171" s="62" t="s">
        <v>23</v>
      </c>
      <c r="F171" s="70">
        <v>83280</v>
      </c>
      <c r="G171" s="71" t="s">
        <v>126</v>
      </c>
      <c r="H171" s="11">
        <f t="shared" si="65"/>
        <v>1485666.66</v>
      </c>
      <c r="I171" s="11">
        <f t="shared" si="65"/>
        <v>1485666.66</v>
      </c>
      <c r="J171" s="11">
        <f t="shared" si="65"/>
        <v>0</v>
      </c>
      <c r="K171" s="93">
        <f t="shared" si="52"/>
        <v>0</v>
      </c>
      <c r="L171" s="11"/>
      <c r="M171" s="11"/>
      <c r="N171" s="19"/>
      <c r="O171" s="23"/>
      <c r="P171" s="23"/>
    </row>
    <row r="172" spans="1:16" ht="15.75" x14ac:dyDescent="0.2">
      <c r="A172" s="69" t="s">
        <v>127</v>
      </c>
      <c r="B172" s="62" t="s">
        <v>18</v>
      </c>
      <c r="C172" s="62" t="s">
        <v>14</v>
      </c>
      <c r="D172" s="62" t="s">
        <v>65</v>
      </c>
      <c r="E172" s="62" t="s">
        <v>23</v>
      </c>
      <c r="F172" s="70">
        <v>83280</v>
      </c>
      <c r="G172" s="63">
        <v>410</v>
      </c>
      <c r="H172" s="11">
        <v>1485666.66</v>
      </c>
      <c r="I172" s="11">
        <v>1485666.66</v>
      </c>
      <c r="J172" s="11">
        <v>0</v>
      </c>
      <c r="K172" s="93">
        <f t="shared" si="52"/>
        <v>0</v>
      </c>
      <c r="L172" s="11"/>
      <c r="M172" s="11"/>
      <c r="N172" s="19"/>
      <c r="O172" s="23"/>
      <c r="P172" s="23"/>
    </row>
    <row r="173" spans="1:16" ht="0.75" customHeight="1" x14ac:dyDescent="0.2">
      <c r="A173" s="5" t="s">
        <v>121</v>
      </c>
      <c r="B173" s="6" t="s">
        <v>18</v>
      </c>
      <c r="C173" s="6" t="s">
        <v>14</v>
      </c>
      <c r="D173" s="6" t="s">
        <v>122</v>
      </c>
      <c r="E173" s="3" t="s">
        <v>0</v>
      </c>
      <c r="F173" s="3" t="s">
        <v>0</v>
      </c>
      <c r="G173" s="3" t="s">
        <v>0</v>
      </c>
      <c r="H173" s="7">
        <f t="shared" ref="H173:J176" si="66">H174</f>
        <v>0</v>
      </c>
      <c r="I173" s="7">
        <f t="shared" si="66"/>
        <v>0</v>
      </c>
      <c r="J173" s="7">
        <f t="shared" si="66"/>
        <v>0</v>
      </c>
      <c r="K173" s="93" t="e">
        <f t="shared" si="52"/>
        <v>#DIV/0!</v>
      </c>
      <c r="L173" s="7"/>
      <c r="M173" s="7"/>
      <c r="N173" s="18"/>
      <c r="O173" s="22"/>
      <c r="P173" s="22"/>
    </row>
    <row r="174" spans="1:16" ht="0.75" hidden="1" customHeight="1" x14ac:dyDescent="0.2">
      <c r="A174" s="5" t="s">
        <v>22</v>
      </c>
      <c r="B174" s="6" t="s">
        <v>18</v>
      </c>
      <c r="C174" s="6" t="s">
        <v>14</v>
      </c>
      <c r="D174" s="6" t="s">
        <v>122</v>
      </c>
      <c r="E174" s="6" t="s">
        <v>23</v>
      </c>
      <c r="F174" s="8" t="s">
        <v>0</v>
      </c>
      <c r="G174" s="8" t="s">
        <v>0</v>
      </c>
      <c r="H174" s="7">
        <f t="shared" si="66"/>
        <v>0</v>
      </c>
      <c r="I174" s="7">
        <f t="shared" si="66"/>
        <v>0</v>
      </c>
      <c r="J174" s="7">
        <f t="shared" si="66"/>
        <v>0</v>
      </c>
      <c r="K174" s="93" t="e">
        <f t="shared" si="52"/>
        <v>#DIV/0!</v>
      </c>
      <c r="L174" s="7"/>
      <c r="M174" s="7"/>
      <c r="N174" s="18"/>
      <c r="O174" s="22"/>
      <c r="P174" s="22"/>
    </row>
    <row r="175" spans="1:16" ht="47.25" hidden="1" x14ac:dyDescent="0.2">
      <c r="A175" s="9" t="s">
        <v>123</v>
      </c>
      <c r="B175" s="4" t="s">
        <v>18</v>
      </c>
      <c r="C175" s="4" t="s">
        <v>14</v>
      </c>
      <c r="D175" s="4" t="s">
        <v>122</v>
      </c>
      <c r="E175" s="4" t="s">
        <v>23</v>
      </c>
      <c r="F175" s="4" t="s">
        <v>124</v>
      </c>
      <c r="G175" s="10" t="s">
        <v>0</v>
      </c>
      <c r="H175" s="11">
        <f t="shared" si="66"/>
        <v>0</v>
      </c>
      <c r="I175" s="11">
        <f t="shared" si="66"/>
        <v>0</v>
      </c>
      <c r="J175" s="11">
        <f t="shared" si="66"/>
        <v>0</v>
      </c>
      <c r="K175" s="93" t="e">
        <f t="shared" si="52"/>
        <v>#DIV/0!</v>
      </c>
      <c r="L175" s="11"/>
      <c r="M175" s="11"/>
      <c r="N175" s="19"/>
      <c r="O175" s="23"/>
      <c r="P175" s="23"/>
    </row>
    <row r="176" spans="1:16" ht="1.5" hidden="1" customHeight="1" x14ac:dyDescent="0.2">
      <c r="A176" s="9" t="s">
        <v>125</v>
      </c>
      <c r="B176" s="4" t="s">
        <v>18</v>
      </c>
      <c r="C176" s="4" t="s">
        <v>14</v>
      </c>
      <c r="D176" s="4" t="s">
        <v>122</v>
      </c>
      <c r="E176" s="4" t="s">
        <v>23</v>
      </c>
      <c r="F176" s="4" t="s">
        <v>124</v>
      </c>
      <c r="G176" s="4" t="s">
        <v>126</v>
      </c>
      <c r="H176" s="11">
        <f t="shared" si="66"/>
        <v>0</v>
      </c>
      <c r="I176" s="11">
        <f t="shared" si="66"/>
        <v>0</v>
      </c>
      <c r="J176" s="11">
        <f t="shared" si="66"/>
        <v>0</v>
      </c>
      <c r="K176" s="93" t="e">
        <f t="shared" si="52"/>
        <v>#DIV/0!</v>
      </c>
      <c r="L176" s="11"/>
      <c r="M176" s="11"/>
      <c r="N176" s="19"/>
      <c r="O176" s="23"/>
      <c r="P176" s="23"/>
    </row>
    <row r="177" spans="1:16" ht="15.75" hidden="1" x14ac:dyDescent="0.2">
      <c r="A177" s="9" t="s">
        <v>127</v>
      </c>
      <c r="B177" s="4" t="s">
        <v>18</v>
      </c>
      <c r="C177" s="4" t="s">
        <v>14</v>
      </c>
      <c r="D177" s="4" t="s">
        <v>122</v>
      </c>
      <c r="E177" s="4" t="s">
        <v>23</v>
      </c>
      <c r="F177" s="4" t="s">
        <v>124</v>
      </c>
      <c r="G177" s="4" t="s">
        <v>128</v>
      </c>
      <c r="H177" s="11">
        <v>0</v>
      </c>
      <c r="I177" s="11">
        <v>0</v>
      </c>
      <c r="J177" s="11">
        <v>0</v>
      </c>
      <c r="K177" s="93" t="e">
        <f t="shared" si="52"/>
        <v>#DIV/0!</v>
      </c>
      <c r="L177" s="11"/>
      <c r="M177" s="11"/>
      <c r="N177" s="19"/>
      <c r="O177" s="23"/>
      <c r="P177" s="23"/>
    </row>
    <row r="178" spans="1:16" ht="63" x14ac:dyDescent="0.2">
      <c r="A178" s="5" t="s">
        <v>129</v>
      </c>
      <c r="B178" s="6" t="s">
        <v>18</v>
      </c>
      <c r="C178" s="6" t="s">
        <v>15</v>
      </c>
      <c r="D178" s="6" t="s">
        <v>0</v>
      </c>
      <c r="E178" s="3" t="s">
        <v>0</v>
      </c>
      <c r="F178" s="3" t="s">
        <v>0</v>
      </c>
      <c r="G178" s="3" t="s">
        <v>0</v>
      </c>
      <c r="H178" s="7">
        <f>H179+H184+H204</f>
        <v>22923089.039999999</v>
      </c>
      <c r="I178" s="7">
        <f t="shared" ref="I178:J178" si="67">I179+I184+I204</f>
        <v>22923089.039999999</v>
      </c>
      <c r="J178" s="7">
        <f t="shared" si="67"/>
        <v>7774764.1499999994</v>
      </c>
      <c r="K178" s="93">
        <f t="shared" si="52"/>
        <v>0.3391673843099115</v>
      </c>
      <c r="L178" s="7"/>
      <c r="M178" s="7"/>
      <c r="N178" s="18"/>
      <c r="O178" s="22"/>
      <c r="P178" s="22"/>
    </row>
    <row r="179" spans="1:16" ht="78.75" x14ac:dyDescent="0.2">
      <c r="A179" s="5" t="s">
        <v>130</v>
      </c>
      <c r="B179" s="6" t="s">
        <v>18</v>
      </c>
      <c r="C179" s="6" t="s">
        <v>15</v>
      </c>
      <c r="D179" s="6" t="s">
        <v>21</v>
      </c>
      <c r="E179" s="3" t="s">
        <v>0</v>
      </c>
      <c r="F179" s="3" t="s">
        <v>0</v>
      </c>
      <c r="G179" s="3" t="s">
        <v>0</v>
      </c>
      <c r="H179" s="7">
        <f t="shared" ref="H179:J182" si="68">H180</f>
        <v>3355476</v>
      </c>
      <c r="I179" s="7">
        <f t="shared" si="68"/>
        <v>3355476</v>
      </c>
      <c r="J179" s="7">
        <f t="shared" si="68"/>
        <v>1493385.24</v>
      </c>
      <c r="K179" s="93">
        <f t="shared" si="52"/>
        <v>0.44505913319004514</v>
      </c>
      <c r="L179" s="7"/>
      <c r="M179" s="7"/>
      <c r="N179" s="18"/>
      <c r="O179" s="22"/>
      <c r="P179" s="22"/>
    </row>
    <row r="180" spans="1:16" ht="31.5" x14ac:dyDescent="0.2">
      <c r="A180" s="5" t="s">
        <v>22</v>
      </c>
      <c r="B180" s="6" t="s">
        <v>18</v>
      </c>
      <c r="C180" s="6" t="s">
        <v>15</v>
      </c>
      <c r="D180" s="6" t="s">
        <v>21</v>
      </c>
      <c r="E180" s="6" t="s">
        <v>23</v>
      </c>
      <c r="F180" s="8" t="s">
        <v>0</v>
      </c>
      <c r="G180" s="8" t="s">
        <v>0</v>
      </c>
      <c r="H180" s="7">
        <f t="shared" si="68"/>
        <v>3355476</v>
      </c>
      <c r="I180" s="7">
        <f t="shared" si="68"/>
        <v>3355476</v>
      </c>
      <c r="J180" s="7">
        <f t="shared" si="68"/>
        <v>1493385.24</v>
      </c>
      <c r="K180" s="93">
        <f t="shared" si="52"/>
        <v>0.44505913319004514</v>
      </c>
      <c r="L180" s="7"/>
      <c r="M180" s="7"/>
      <c r="N180" s="18"/>
      <c r="O180" s="22"/>
      <c r="P180" s="22"/>
    </row>
    <row r="181" spans="1:16" ht="47.25" x14ac:dyDescent="0.2">
      <c r="A181" s="9" t="s">
        <v>131</v>
      </c>
      <c r="B181" s="4" t="s">
        <v>18</v>
      </c>
      <c r="C181" s="4" t="s">
        <v>15</v>
      </c>
      <c r="D181" s="4" t="s">
        <v>21</v>
      </c>
      <c r="E181" s="4" t="s">
        <v>23</v>
      </c>
      <c r="F181" s="4" t="s">
        <v>132</v>
      </c>
      <c r="G181" s="10" t="s">
        <v>0</v>
      </c>
      <c r="H181" s="11">
        <f t="shared" si="68"/>
        <v>3355476</v>
      </c>
      <c r="I181" s="11">
        <f t="shared" si="68"/>
        <v>3355476</v>
      </c>
      <c r="J181" s="11">
        <f t="shared" si="68"/>
        <v>1493385.24</v>
      </c>
      <c r="K181" s="93">
        <f t="shared" si="52"/>
        <v>0.44505913319004514</v>
      </c>
      <c r="L181" s="11"/>
      <c r="M181" s="11"/>
      <c r="N181" s="19"/>
      <c r="O181" s="23"/>
      <c r="P181" s="23"/>
    </row>
    <row r="182" spans="1:16" ht="31.5" x14ac:dyDescent="0.2">
      <c r="A182" s="9" t="s">
        <v>133</v>
      </c>
      <c r="B182" s="4" t="s">
        <v>18</v>
      </c>
      <c r="C182" s="4" t="s">
        <v>15</v>
      </c>
      <c r="D182" s="4" t="s">
        <v>21</v>
      </c>
      <c r="E182" s="4" t="s">
        <v>23</v>
      </c>
      <c r="F182" s="4" t="s">
        <v>132</v>
      </c>
      <c r="G182" s="4" t="s">
        <v>134</v>
      </c>
      <c r="H182" s="11">
        <f t="shared" si="68"/>
        <v>3355476</v>
      </c>
      <c r="I182" s="11">
        <f t="shared" si="68"/>
        <v>3355476</v>
      </c>
      <c r="J182" s="11">
        <f t="shared" si="68"/>
        <v>1493385.24</v>
      </c>
      <c r="K182" s="93">
        <f t="shared" si="52"/>
        <v>0.44505913319004514</v>
      </c>
      <c r="L182" s="11"/>
      <c r="M182" s="11"/>
      <c r="N182" s="19"/>
      <c r="O182" s="23"/>
      <c r="P182" s="23"/>
    </row>
    <row r="183" spans="1:16" ht="47.25" x14ac:dyDescent="0.2">
      <c r="A183" s="9" t="s">
        <v>135</v>
      </c>
      <c r="B183" s="4" t="s">
        <v>18</v>
      </c>
      <c r="C183" s="4" t="s">
        <v>15</v>
      </c>
      <c r="D183" s="4" t="s">
        <v>21</v>
      </c>
      <c r="E183" s="4" t="s">
        <v>23</v>
      </c>
      <c r="F183" s="4" t="s">
        <v>132</v>
      </c>
      <c r="G183" s="4" t="s">
        <v>136</v>
      </c>
      <c r="H183" s="11">
        <v>3355476</v>
      </c>
      <c r="I183" s="11">
        <v>3355476</v>
      </c>
      <c r="J183" s="11">
        <v>1493385.24</v>
      </c>
      <c r="K183" s="93">
        <f t="shared" si="52"/>
        <v>0.44505913319004514</v>
      </c>
      <c r="L183" s="11"/>
      <c r="M183" s="11"/>
      <c r="N183" s="19"/>
      <c r="O183" s="23"/>
      <c r="P183" s="23"/>
    </row>
    <row r="184" spans="1:16" ht="78.75" x14ac:dyDescent="0.2">
      <c r="A184" s="5" t="s">
        <v>137</v>
      </c>
      <c r="B184" s="6" t="s">
        <v>18</v>
      </c>
      <c r="C184" s="6" t="s">
        <v>15</v>
      </c>
      <c r="D184" s="6" t="s">
        <v>43</v>
      </c>
      <c r="E184" s="3" t="s">
        <v>0</v>
      </c>
      <c r="F184" s="3" t="s">
        <v>0</v>
      </c>
      <c r="G184" s="3" t="s">
        <v>0</v>
      </c>
      <c r="H184" s="7">
        <f>H185</f>
        <v>19423580</v>
      </c>
      <c r="I184" s="7">
        <f t="shared" ref="I184:J184" si="69">I185</f>
        <v>19423580</v>
      </c>
      <c r="J184" s="7">
        <f t="shared" si="69"/>
        <v>6210935.5999999996</v>
      </c>
      <c r="K184" s="93">
        <f t="shared" si="52"/>
        <v>0.31976265961269756</v>
      </c>
      <c r="L184" s="7"/>
      <c r="M184" s="7"/>
      <c r="N184" s="18"/>
      <c r="O184" s="22"/>
      <c r="P184" s="22"/>
    </row>
    <row r="185" spans="1:16" ht="31.5" x14ac:dyDescent="0.2">
      <c r="A185" s="5" t="s">
        <v>22</v>
      </c>
      <c r="B185" s="6" t="s">
        <v>18</v>
      </c>
      <c r="C185" s="6" t="s">
        <v>15</v>
      </c>
      <c r="D185" s="6" t="s">
        <v>43</v>
      </c>
      <c r="E185" s="6" t="s">
        <v>23</v>
      </c>
      <c r="F185" s="8" t="s">
        <v>0</v>
      </c>
      <c r="G185" s="8" t="s">
        <v>0</v>
      </c>
      <c r="H185" s="7">
        <f>H186+H189+H194+H197+H201</f>
        <v>19423580</v>
      </c>
      <c r="I185" s="7">
        <f t="shared" ref="I185:J185" si="70">I186+I189+I194+I197+I201</f>
        <v>19423580</v>
      </c>
      <c r="J185" s="7">
        <f t="shared" si="70"/>
        <v>6210935.5999999996</v>
      </c>
      <c r="K185" s="93">
        <f t="shared" si="52"/>
        <v>0.31976265961269756</v>
      </c>
      <c r="L185" s="7"/>
      <c r="M185" s="7"/>
      <c r="N185" s="18"/>
      <c r="O185" s="22"/>
      <c r="P185" s="22"/>
    </row>
    <row r="186" spans="1:16" ht="78.75" x14ac:dyDescent="0.2">
      <c r="A186" s="9" t="s">
        <v>138</v>
      </c>
      <c r="B186" s="4" t="s">
        <v>18</v>
      </c>
      <c r="C186" s="4" t="s">
        <v>15</v>
      </c>
      <c r="D186" s="4" t="s">
        <v>43</v>
      </c>
      <c r="E186" s="4" t="s">
        <v>23</v>
      </c>
      <c r="F186" s="4" t="s">
        <v>139</v>
      </c>
      <c r="G186" s="10" t="s">
        <v>0</v>
      </c>
      <c r="H186" s="11">
        <f t="shared" ref="H186:J187" si="71">H187</f>
        <v>162000</v>
      </c>
      <c r="I186" s="11">
        <f t="shared" si="71"/>
        <v>162000</v>
      </c>
      <c r="J186" s="11">
        <f t="shared" si="71"/>
        <v>46500</v>
      </c>
      <c r="K186" s="93">
        <f t="shared" si="52"/>
        <v>0.28703703703703703</v>
      </c>
      <c r="L186" s="11"/>
      <c r="M186" s="11"/>
      <c r="N186" s="19"/>
      <c r="O186" s="23"/>
      <c r="P186" s="23"/>
    </row>
    <row r="187" spans="1:16" ht="31.5" x14ac:dyDescent="0.2">
      <c r="A187" s="9" t="s">
        <v>133</v>
      </c>
      <c r="B187" s="4" t="s">
        <v>18</v>
      </c>
      <c r="C187" s="4" t="s">
        <v>15</v>
      </c>
      <c r="D187" s="4" t="s">
        <v>43</v>
      </c>
      <c r="E187" s="4" t="s">
        <v>23</v>
      </c>
      <c r="F187" s="4" t="s">
        <v>139</v>
      </c>
      <c r="G187" s="4" t="s">
        <v>134</v>
      </c>
      <c r="H187" s="11">
        <f t="shared" si="71"/>
        <v>162000</v>
      </c>
      <c r="I187" s="11">
        <f t="shared" si="71"/>
        <v>162000</v>
      </c>
      <c r="J187" s="11">
        <f t="shared" si="71"/>
        <v>46500</v>
      </c>
      <c r="K187" s="93">
        <f t="shared" si="52"/>
        <v>0.28703703703703703</v>
      </c>
      <c r="L187" s="11"/>
      <c r="M187" s="11"/>
      <c r="N187" s="19"/>
      <c r="O187" s="23"/>
      <c r="P187" s="23"/>
    </row>
    <row r="188" spans="1:16" ht="47.25" x14ac:dyDescent="0.2">
      <c r="A188" s="9" t="s">
        <v>135</v>
      </c>
      <c r="B188" s="4" t="s">
        <v>18</v>
      </c>
      <c r="C188" s="4" t="s">
        <v>15</v>
      </c>
      <c r="D188" s="4" t="s">
        <v>43</v>
      </c>
      <c r="E188" s="4" t="s">
        <v>23</v>
      </c>
      <c r="F188" s="4" t="s">
        <v>139</v>
      </c>
      <c r="G188" s="4" t="s">
        <v>136</v>
      </c>
      <c r="H188" s="11">
        <v>162000</v>
      </c>
      <c r="I188" s="11">
        <v>162000</v>
      </c>
      <c r="J188" s="11">
        <v>46500</v>
      </c>
      <c r="K188" s="93">
        <f t="shared" si="52"/>
        <v>0.28703703703703703</v>
      </c>
      <c r="L188" s="11"/>
      <c r="M188" s="11"/>
      <c r="N188" s="19"/>
      <c r="O188" s="23"/>
      <c r="P188" s="23"/>
    </row>
    <row r="189" spans="1:16" ht="236.25" x14ac:dyDescent="0.2">
      <c r="A189" s="9" t="s">
        <v>140</v>
      </c>
      <c r="B189" s="4" t="s">
        <v>18</v>
      </c>
      <c r="C189" s="4" t="s">
        <v>15</v>
      </c>
      <c r="D189" s="4" t="s">
        <v>43</v>
      </c>
      <c r="E189" s="4" t="s">
        <v>23</v>
      </c>
      <c r="F189" s="4" t="s">
        <v>141</v>
      </c>
      <c r="G189" s="10" t="s">
        <v>0</v>
      </c>
      <c r="H189" s="11">
        <f>H190+H192</f>
        <v>867704</v>
      </c>
      <c r="I189" s="11">
        <f t="shared" ref="I189:J189" si="72">I190+I192</f>
        <v>867704</v>
      </c>
      <c r="J189" s="11">
        <f t="shared" si="72"/>
        <v>282179.96999999997</v>
      </c>
      <c r="K189" s="93">
        <f t="shared" si="52"/>
        <v>0.32520303006555229</v>
      </c>
      <c r="L189" s="11"/>
      <c r="M189" s="11"/>
      <c r="N189" s="19"/>
      <c r="O189" s="23"/>
      <c r="P189" s="23"/>
    </row>
    <row r="190" spans="1:16" ht="126" x14ac:dyDescent="0.2">
      <c r="A190" s="9" t="s">
        <v>26</v>
      </c>
      <c r="B190" s="4" t="s">
        <v>18</v>
      </c>
      <c r="C190" s="4" t="s">
        <v>15</v>
      </c>
      <c r="D190" s="4" t="s">
        <v>43</v>
      </c>
      <c r="E190" s="4" t="s">
        <v>23</v>
      </c>
      <c r="F190" s="4" t="s">
        <v>141</v>
      </c>
      <c r="G190" s="4" t="s">
        <v>27</v>
      </c>
      <c r="H190" s="11">
        <f>H191</f>
        <v>671335</v>
      </c>
      <c r="I190" s="11">
        <f t="shared" ref="I190:J190" si="73">I191</f>
        <v>671335</v>
      </c>
      <c r="J190" s="11">
        <f t="shared" si="73"/>
        <v>269229.96999999997</v>
      </c>
      <c r="K190" s="93">
        <f t="shared" si="52"/>
        <v>0.40103669553948473</v>
      </c>
      <c r="L190" s="11"/>
      <c r="M190" s="11"/>
      <c r="N190" s="19"/>
      <c r="O190" s="23"/>
      <c r="P190" s="23"/>
    </row>
    <row r="191" spans="1:16" ht="47.25" x14ac:dyDescent="0.2">
      <c r="A191" s="9" t="s">
        <v>28</v>
      </c>
      <c r="B191" s="4" t="s">
        <v>18</v>
      </c>
      <c r="C191" s="4" t="s">
        <v>15</v>
      </c>
      <c r="D191" s="4" t="s">
        <v>43</v>
      </c>
      <c r="E191" s="4" t="s">
        <v>23</v>
      </c>
      <c r="F191" s="4" t="s">
        <v>141</v>
      </c>
      <c r="G191" s="4" t="s">
        <v>29</v>
      </c>
      <c r="H191" s="11">
        <v>671335</v>
      </c>
      <c r="I191" s="11">
        <v>671335</v>
      </c>
      <c r="J191" s="11">
        <v>269229.96999999997</v>
      </c>
      <c r="K191" s="93">
        <f t="shared" si="52"/>
        <v>0.40103669553948473</v>
      </c>
      <c r="L191" s="11"/>
      <c r="M191" s="11"/>
      <c r="N191" s="19"/>
      <c r="O191" s="23"/>
      <c r="P191" s="23"/>
    </row>
    <row r="192" spans="1:16" ht="47.25" x14ac:dyDescent="0.2">
      <c r="A192" s="9" t="s">
        <v>32</v>
      </c>
      <c r="B192" s="4" t="s">
        <v>18</v>
      </c>
      <c r="C192" s="4" t="s">
        <v>15</v>
      </c>
      <c r="D192" s="4" t="s">
        <v>43</v>
      </c>
      <c r="E192" s="4" t="s">
        <v>23</v>
      </c>
      <c r="F192" s="4" t="s">
        <v>141</v>
      </c>
      <c r="G192" s="4" t="s">
        <v>33</v>
      </c>
      <c r="H192" s="11">
        <f>H193</f>
        <v>196369</v>
      </c>
      <c r="I192" s="11">
        <f t="shared" ref="I192:J192" si="74">I193</f>
        <v>196369</v>
      </c>
      <c r="J192" s="11">
        <f t="shared" si="74"/>
        <v>12950</v>
      </c>
      <c r="K192" s="93">
        <f t="shared" si="52"/>
        <v>6.594727273653174E-2</v>
      </c>
      <c r="L192" s="11"/>
      <c r="M192" s="11"/>
      <c r="N192" s="19"/>
      <c r="O192" s="23"/>
      <c r="P192" s="23"/>
    </row>
    <row r="193" spans="1:16" ht="63" x14ac:dyDescent="0.2">
      <c r="A193" s="9" t="s">
        <v>34</v>
      </c>
      <c r="B193" s="4" t="s">
        <v>18</v>
      </c>
      <c r="C193" s="4" t="s">
        <v>15</v>
      </c>
      <c r="D193" s="4" t="s">
        <v>43</v>
      </c>
      <c r="E193" s="4" t="s">
        <v>23</v>
      </c>
      <c r="F193" s="4" t="s">
        <v>141</v>
      </c>
      <c r="G193" s="4" t="s">
        <v>35</v>
      </c>
      <c r="H193" s="11">
        <v>196369</v>
      </c>
      <c r="I193" s="11">
        <v>196369</v>
      </c>
      <c r="J193" s="11">
        <v>12950</v>
      </c>
      <c r="K193" s="93">
        <f t="shared" si="52"/>
        <v>6.594727273653174E-2</v>
      </c>
      <c r="L193" s="11"/>
      <c r="M193" s="11"/>
      <c r="N193" s="19"/>
      <c r="O193" s="23"/>
      <c r="P193" s="23"/>
    </row>
    <row r="194" spans="1:16" ht="267.75" x14ac:dyDescent="0.2">
      <c r="A194" s="9" t="s">
        <v>142</v>
      </c>
      <c r="B194" s="4" t="s">
        <v>18</v>
      </c>
      <c r="C194" s="4" t="s">
        <v>15</v>
      </c>
      <c r="D194" s="4" t="s">
        <v>43</v>
      </c>
      <c r="E194" s="4" t="s">
        <v>23</v>
      </c>
      <c r="F194" s="4" t="s">
        <v>143</v>
      </c>
      <c r="G194" s="10" t="s">
        <v>0</v>
      </c>
      <c r="H194" s="11">
        <f t="shared" ref="H194:J195" si="75">H195</f>
        <v>28000</v>
      </c>
      <c r="I194" s="11">
        <f t="shared" si="75"/>
        <v>28000</v>
      </c>
      <c r="J194" s="11">
        <f t="shared" si="75"/>
        <v>21000</v>
      </c>
      <c r="K194" s="93">
        <f t="shared" si="52"/>
        <v>0.75</v>
      </c>
      <c r="L194" s="11"/>
      <c r="M194" s="11"/>
      <c r="N194" s="19"/>
      <c r="O194" s="23"/>
      <c r="P194" s="23"/>
    </row>
    <row r="195" spans="1:16" ht="47.25" x14ac:dyDescent="0.2">
      <c r="A195" s="9" t="s">
        <v>32</v>
      </c>
      <c r="B195" s="4" t="s">
        <v>18</v>
      </c>
      <c r="C195" s="4" t="s">
        <v>15</v>
      </c>
      <c r="D195" s="4" t="s">
        <v>43</v>
      </c>
      <c r="E195" s="4" t="s">
        <v>23</v>
      </c>
      <c r="F195" s="4" t="s">
        <v>143</v>
      </c>
      <c r="G195" s="4" t="s">
        <v>33</v>
      </c>
      <c r="H195" s="11">
        <f t="shared" si="75"/>
        <v>28000</v>
      </c>
      <c r="I195" s="11">
        <f t="shared" si="75"/>
        <v>28000</v>
      </c>
      <c r="J195" s="11">
        <f t="shared" si="75"/>
        <v>21000</v>
      </c>
      <c r="K195" s="93">
        <f t="shared" si="52"/>
        <v>0.75</v>
      </c>
      <c r="L195" s="11"/>
      <c r="M195" s="11"/>
      <c r="N195" s="19"/>
      <c r="O195" s="23"/>
      <c r="P195" s="23"/>
    </row>
    <row r="196" spans="1:16" ht="63" x14ac:dyDescent="0.2">
      <c r="A196" s="9" t="s">
        <v>34</v>
      </c>
      <c r="B196" s="4" t="s">
        <v>18</v>
      </c>
      <c r="C196" s="4" t="s">
        <v>15</v>
      </c>
      <c r="D196" s="4" t="s">
        <v>43</v>
      </c>
      <c r="E196" s="4" t="s">
        <v>23</v>
      </c>
      <c r="F196" s="4" t="s">
        <v>143</v>
      </c>
      <c r="G196" s="4" t="s">
        <v>35</v>
      </c>
      <c r="H196" s="11">
        <v>28000</v>
      </c>
      <c r="I196" s="11">
        <v>28000</v>
      </c>
      <c r="J196" s="11">
        <v>21000</v>
      </c>
      <c r="K196" s="93">
        <f t="shared" si="52"/>
        <v>0.75</v>
      </c>
      <c r="L196" s="11"/>
      <c r="M196" s="11"/>
      <c r="N196" s="19"/>
      <c r="O196" s="23"/>
      <c r="P196" s="23"/>
    </row>
    <row r="197" spans="1:16" ht="299.25" x14ac:dyDescent="0.2">
      <c r="A197" s="9" t="s">
        <v>144</v>
      </c>
      <c r="B197" s="4" t="s">
        <v>18</v>
      </c>
      <c r="C197" s="4" t="s">
        <v>15</v>
      </c>
      <c r="D197" s="4" t="s">
        <v>43</v>
      </c>
      <c r="E197" s="4" t="s">
        <v>23</v>
      </c>
      <c r="F197" s="4" t="s">
        <v>145</v>
      </c>
      <c r="G197" s="10" t="s">
        <v>0</v>
      </c>
      <c r="H197" s="11">
        <f>H198</f>
        <v>13347896</v>
      </c>
      <c r="I197" s="11">
        <f t="shared" ref="I197:J197" si="76">I198</f>
        <v>13347896</v>
      </c>
      <c r="J197" s="11">
        <f t="shared" si="76"/>
        <v>5861255.6299999999</v>
      </c>
      <c r="K197" s="93">
        <f t="shared" si="52"/>
        <v>0.43911457131520953</v>
      </c>
      <c r="L197" s="11"/>
      <c r="M197" s="11"/>
      <c r="N197" s="19"/>
      <c r="O197" s="23"/>
      <c r="P197" s="23"/>
    </row>
    <row r="198" spans="1:16" ht="31.5" x14ac:dyDescent="0.2">
      <c r="A198" s="9" t="s">
        <v>133</v>
      </c>
      <c r="B198" s="4" t="s">
        <v>18</v>
      </c>
      <c r="C198" s="4" t="s">
        <v>15</v>
      </c>
      <c r="D198" s="4" t="s">
        <v>43</v>
      </c>
      <c r="E198" s="4" t="s">
        <v>23</v>
      </c>
      <c r="F198" s="4" t="s">
        <v>145</v>
      </c>
      <c r="G198" s="4" t="s">
        <v>134</v>
      </c>
      <c r="H198" s="11">
        <f>H199+H200</f>
        <v>13347896</v>
      </c>
      <c r="I198" s="11">
        <f t="shared" ref="I198:J198" si="77">I199+I200</f>
        <v>13347896</v>
      </c>
      <c r="J198" s="11">
        <f t="shared" si="77"/>
        <v>5861255.6299999999</v>
      </c>
      <c r="K198" s="93">
        <f t="shared" si="52"/>
        <v>0.43911457131520953</v>
      </c>
      <c r="L198" s="11"/>
      <c r="M198" s="11"/>
      <c r="N198" s="19"/>
      <c r="O198" s="23"/>
      <c r="P198" s="23"/>
    </row>
    <row r="199" spans="1:16" ht="31.5" x14ac:dyDescent="0.2">
      <c r="A199" s="9" t="s">
        <v>146</v>
      </c>
      <c r="B199" s="4" t="s">
        <v>18</v>
      </c>
      <c r="C199" s="4" t="s">
        <v>15</v>
      </c>
      <c r="D199" s="4" t="s">
        <v>43</v>
      </c>
      <c r="E199" s="4" t="s">
        <v>23</v>
      </c>
      <c r="F199" s="4" t="s">
        <v>145</v>
      </c>
      <c r="G199" s="4" t="s">
        <v>147</v>
      </c>
      <c r="H199" s="11">
        <v>8744436</v>
      </c>
      <c r="I199" s="11">
        <v>8744436</v>
      </c>
      <c r="J199" s="11">
        <v>3871555</v>
      </c>
      <c r="K199" s="93">
        <f t="shared" si="52"/>
        <v>0.44274496376896122</v>
      </c>
      <c r="L199" s="11"/>
      <c r="M199" s="11"/>
      <c r="N199" s="19"/>
      <c r="O199" s="23"/>
      <c r="P199" s="23"/>
    </row>
    <row r="200" spans="1:16" ht="47.25" x14ac:dyDescent="0.2">
      <c r="A200" s="9" t="s">
        <v>135</v>
      </c>
      <c r="B200" s="4" t="s">
        <v>18</v>
      </c>
      <c r="C200" s="4" t="s">
        <v>15</v>
      </c>
      <c r="D200" s="4" t="s">
        <v>43</v>
      </c>
      <c r="E200" s="4" t="s">
        <v>23</v>
      </c>
      <c r="F200" s="4" t="s">
        <v>145</v>
      </c>
      <c r="G200" s="4" t="s">
        <v>136</v>
      </c>
      <c r="H200" s="11">
        <v>4603460</v>
      </c>
      <c r="I200" s="11">
        <v>4603460</v>
      </c>
      <c r="J200" s="11">
        <v>1989700.63</v>
      </c>
      <c r="K200" s="93">
        <f t="shared" si="52"/>
        <v>0.43221851172813491</v>
      </c>
      <c r="L200" s="11"/>
      <c r="M200" s="11"/>
      <c r="N200" s="19"/>
      <c r="O200" s="23"/>
      <c r="P200" s="23"/>
    </row>
    <row r="201" spans="1:16" ht="110.25" x14ac:dyDescent="0.2">
      <c r="A201" s="9" t="s">
        <v>148</v>
      </c>
      <c r="B201" s="4" t="s">
        <v>18</v>
      </c>
      <c r="C201" s="4" t="s">
        <v>15</v>
      </c>
      <c r="D201" s="4" t="s">
        <v>43</v>
      </c>
      <c r="E201" s="4" t="s">
        <v>23</v>
      </c>
      <c r="F201" s="4" t="s">
        <v>149</v>
      </c>
      <c r="G201" s="10" t="s">
        <v>0</v>
      </c>
      <c r="H201" s="11">
        <f t="shared" ref="H201:J202" si="78">H202</f>
        <v>5017980</v>
      </c>
      <c r="I201" s="11">
        <f t="shared" si="78"/>
        <v>5017980</v>
      </c>
      <c r="J201" s="11">
        <f t="shared" si="78"/>
        <v>0</v>
      </c>
      <c r="K201" s="93">
        <f t="shared" si="52"/>
        <v>0</v>
      </c>
      <c r="L201" s="11"/>
      <c r="M201" s="11"/>
      <c r="N201" s="19"/>
      <c r="O201" s="23"/>
      <c r="P201" s="23"/>
    </row>
    <row r="202" spans="1:16" ht="47.25" x14ac:dyDescent="0.2">
      <c r="A202" s="9" t="s">
        <v>125</v>
      </c>
      <c r="B202" s="4" t="s">
        <v>18</v>
      </c>
      <c r="C202" s="4" t="s">
        <v>15</v>
      </c>
      <c r="D202" s="4" t="s">
        <v>43</v>
      </c>
      <c r="E202" s="4" t="s">
        <v>23</v>
      </c>
      <c r="F202" s="4" t="s">
        <v>149</v>
      </c>
      <c r="G202" s="4" t="s">
        <v>126</v>
      </c>
      <c r="H202" s="11">
        <f t="shared" si="78"/>
        <v>5017980</v>
      </c>
      <c r="I202" s="11">
        <f t="shared" si="78"/>
        <v>5017980</v>
      </c>
      <c r="J202" s="11">
        <f t="shared" si="78"/>
        <v>0</v>
      </c>
      <c r="K202" s="93">
        <f t="shared" si="52"/>
        <v>0</v>
      </c>
      <c r="L202" s="11"/>
      <c r="M202" s="11"/>
      <c r="N202" s="19"/>
      <c r="O202" s="23"/>
      <c r="P202" s="23"/>
    </row>
    <row r="203" spans="1:16" ht="15.75" x14ac:dyDescent="0.2">
      <c r="A203" s="9" t="s">
        <v>127</v>
      </c>
      <c r="B203" s="4" t="s">
        <v>18</v>
      </c>
      <c r="C203" s="4" t="s">
        <v>15</v>
      </c>
      <c r="D203" s="4" t="s">
        <v>43</v>
      </c>
      <c r="E203" s="4" t="s">
        <v>23</v>
      </c>
      <c r="F203" s="4" t="s">
        <v>149</v>
      </c>
      <c r="G203" s="4" t="s">
        <v>128</v>
      </c>
      <c r="H203" s="11">
        <v>5017980</v>
      </c>
      <c r="I203" s="11">
        <v>5017980</v>
      </c>
      <c r="J203" s="11"/>
      <c r="K203" s="93">
        <f t="shared" si="52"/>
        <v>0</v>
      </c>
      <c r="L203" s="11"/>
      <c r="M203" s="11"/>
      <c r="N203" s="19"/>
      <c r="O203" s="23"/>
      <c r="P203" s="23"/>
    </row>
    <row r="204" spans="1:16" ht="94.5" x14ac:dyDescent="0.2">
      <c r="A204" s="5" t="s">
        <v>150</v>
      </c>
      <c r="B204" s="6" t="s">
        <v>18</v>
      </c>
      <c r="C204" s="6" t="s">
        <v>15</v>
      </c>
      <c r="D204" s="6" t="s">
        <v>98</v>
      </c>
      <c r="E204" s="3" t="s">
        <v>0</v>
      </c>
      <c r="F204" s="3" t="s">
        <v>0</v>
      </c>
      <c r="G204" s="3" t="s">
        <v>0</v>
      </c>
      <c r="H204" s="7">
        <f t="shared" ref="H204:J207" si="79">H205</f>
        <v>144033.04</v>
      </c>
      <c r="I204" s="7">
        <f t="shared" si="79"/>
        <v>144033.04</v>
      </c>
      <c r="J204" s="7">
        <f t="shared" si="79"/>
        <v>70443.31</v>
      </c>
      <c r="K204" s="93">
        <f t="shared" ref="K204:K267" si="80">J204/I204</f>
        <v>0.48907743667702908</v>
      </c>
      <c r="L204" s="7"/>
      <c r="M204" s="7"/>
      <c r="N204" s="18"/>
      <c r="O204" s="22"/>
      <c r="P204" s="22"/>
    </row>
    <row r="205" spans="1:16" ht="31.5" x14ac:dyDescent="0.2">
      <c r="A205" s="5" t="s">
        <v>22</v>
      </c>
      <c r="B205" s="6" t="s">
        <v>18</v>
      </c>
      <c r="C205" s="6" t="s">
        <v>15</v>
      </c>
      <c r="D205" s="6" t="s">
        <v>98</v>
      </c>
      <c r="E205" s="6" t="s">
        <v>23</v>
      </c>
      <c r="F205" s="8" t="s">
        <v>0</v>
      </c>
      <c r="G205" s="8" t="s">
        <v>0</v>
      </c>
      <c r="H205" s="7">
        <f t="shared" si="79"/>
        <v>144033.04</v>
      </c>
      <c r="I205" s="7">
        <f t="shared" si="79"/>
        <v>144033.04</v>
      </c>
      <c r="J205" s="7">
        <f t="shared" si="79"/>
        <v>70443.31</v>
      </c>
      <c r="K205" s="93">
        <f t="shared" si="80"/>
        <v>0.48907743667702908</v>
      </c>
      <c r="L205" s="7"/>
      <c r="M205" s="7"/>
      <c r="N205" s="18"/>
      <c r="O205" s="22"/>
      <c r="P205" s="22"/>
    </row>
    <row r="206" spans="1:16" ht="63" x14ac:dyDescent="0.2">
      <c r="A206" s="9" t="s">
        <v>287</v>
      </c>
      <c r="B206" s="4" t="s">
        <v>18</v>
      </c>
      <c r="C206" s="4" t="s">
        <v>15</v>
      </c>
      <c r="D206" s="4" t="s">
        <v>98</v>
      </c>
      <c r="E206" s="4" t="s">
        <v>23</v>
      </c>
      <c r="F206" s="4" t="s">
        <v>151</v>
      </c>
      <c r="G206" s="10" t="s">
        <v>0</v>
      </c>
      <c r="H206" s="11">
        <f t="shared" si="79"/>
        <v>144033.04</v>
      </c>
      <c r="I206" s="11">
        <f t="shared" si="79"/>
        <v>144033.04</v>
      </c>
      <c r="J206" s="11">
        <f t="shared" si="79"/>
        <v>70443.31</v>
      </c>
      <c r="K206" s="93">
        <f t="shared" si="80"/>
        <v>0.48907743667702908</v>
      </c>
      <c r="L206" s="11"/>
      <c r="M206" s="11"/>
      <c r="N206" s="19"/>
      <c r="O206" s="23"/>
      <c r="P206" s="23"/>
    </row>
    <row r="207" spans="1:16" ht="31.5" x14ac:dyDescent="0.2">
      <c r="A207" s="9" t="s">
        <v>133</v>
      </c>
      <c r="B207" s="4" t="s">
        <v>18</v>
      </c>
      <c r="C207" s="4" t="s">
        <v>15</v>
      </c>
      <c r="D207" s="4" t="s">
        <v>98</v>
      </c>
      <c r="E207" s="4" t="s">
        <v>23</v>
      </c>
      <c r="F207" s="4" t="s">
        <v>151</v>
      </c>
      <c r="G207" s="4" t="s">
        <v>134</v>
      </c>
      <c r="H207" s="11">
        <f t="shared" si="79"/>
        <v>144033.04</v>
      </c>
      <c r="I207" s="11">
        <f t="shared" si="79"/>
        <v>144033.04</v>
      </c>
      <c r="J207" s="11">
        <f t="shared" si="79"/>
        <v>70443.31</v>
      </c>
      <c r="K207" s="93">
        <f t="shared" si="80"/>
        <v>0.48907743667702908</v>
      </c>
      <c r="L207" s="11"/>
      <c r="M207" s="11"/>
      <c r="N207" s="19"/>
      <c r="O207" s="23"/>
      <c r="P207" s="23"/>
    </row>
    <row r="208" spans="1:16" ht="31.5" x14ac:dyDescent="0.2">
      <c r="A208" s="9" t="s">
        <v>146</v>
      </c>
      <c r="B208" s="4" t="s">
        <v>18</v>
      </c>
      <c r="C208" s="4" t="s">
        <v>15</v>
      </c>
      <c r="D208" s="4" t="s">
        <v>98</v>
      </c>
      <c r="E208" s="4" t="s">
        <v>23</v>
      </c>
      <c r="F208" s="4" t="s">
        <v>151</v>
      </c>
      <c r="G208" s="4" t="s">
        <v>147</v>
      </c>
      <c r="H208" s="11">
        <v>144033.04</v>
      </c>
      <c r="I208" s="11">
        <v>144033.04</v>
      </c>
      <c r="J208" s="11">
        <v>70443.31</v>
      </c>
      <c r="K208" s="93">
        <f t="shared" si="80"/>
        <v>0.48907743667702908</v>
      </c>
      <c r="L208" s="11"/>
      <c r="M208" s="11"/>
      <c r="N208" s="19"/>
      <c r="O208" s="23"/>
      <c r="P208" s="23"/>
    </row>
    <row r="209" spans="1:16" ht="47.25" x14ac:dyDescent="0.2">
      <c r="A209" s="5" t="s">
        <v>152</v>
      </c>
      <c r="B209" s="6" t="s">
        <v>153</v>
      </c>
      <c r="C209" s="3" t="s">
        <v>0</v>
      </c>
      <c r="D209" s="3" t="s">
        <v>0</v>
      </c>
      <c r="E209" s="3" t="s">
        <v>0</v>
      </c>
      <c r="F209" s="3" t="s">
        <v>0</v>
      </c>
      <c r="G209" s="3" t="s">
        <v>0</v>
      </c>
      <c r="H209" s="7">
        <f t="shared" ref="H209:J210" si="81">H210</f>
        <v>4901058.38</v>
      </c>
      <c r="I209" s="7">
        <f t="shared" si="81"/>
        <v>4901058.38</v>
      </c>
      <c r="J209" s="7">
        <f t="shared" si="81"/>
        <v>2372166.0199999996</v>
      </c>
      <c r="K209" s="93">
        <f t="shared" si="80"/>
        <v>0.48401096989177256</v>
      </c>
      <c r="L209" s="7"/>
      <c r="M209" s="7"/>
      <c r="N209" s="18"/>
      <c r="O209" s="22"/>
      <c r="P209" s="22"/>
    </row>
    <row r="210" spans="1:16" ht="94.5" x14ac:dyDescent="0.2">
      <c r="A210" s="5" t="s">
        <v>154</v>
      </c>
      <c r="B210" s="6" t="s">
        <v>153</v>
      </c>
      <c r="C210" s="6" t="s">
        <v>20</v>
      </c>
      <c r="D210" s="6" t="s">
        <v>21</v>
      </c>
      <c r="E210" s="3" t="s">
        <v>0</v>
      </c>
      <c r="F210" s="3" t="s">
        <v>0</v>
      </c>
      <c r="G210" s="3" t="s">
        <v>0</v>
      </c>
      <c r="H210" s="7">
        <f t="shared" si="81"/>
        <v>4901058.38</v>
      </c>
      <c r="I210" s="7">
        <f t="shared" si="81"/>
        <v>4901058.38</v>
      </c>
      <c r="J210" s="7">
        <f t="shared" si="81"/>
        <v>2372166.0199999996</v>
      </c>
      <c r="K210" s="93">
        <f t="shared" si="80"/>
        <v>0.48401096989177256</v>
      </c>
      <c r="L210" s="7"/>
      <c r="M210" s="7"/>
      <c r="N210" s="18"/>
      <c r="O210" s="22"/>
      <c r="P210" s="22"/>
    </row>
    <row r="211" spans="1:16" ht="47.25" x14ac:dyDescent="0.2">
      <c r="A211" s="5" t="s">
        <v>155</v>
      </c>
      <c r="B211" s="6" t="s">
        <v>153</v>
      </c>
      <c r="C211" s="6" t="s">
        <v>20</v>
      </c>
      <c r="D211" s="6" t="s">
        <v>21</v>
      </c>
      <c r="E211" s="6" t="s">
        <v>156</v>
      </c>
      <c r="F211" s="8" t="s">
        <v>0</v>
      </c>
      <c r="G211" s="8" t="s">
        <v>0</v>
      </c>
      <c r="H211" s="7">
        <f>H212+H219</f>
        <v>4901058.38</v>
      </c>
      <c r="I211" s="7">
        <f t="shared" ref="I211:J211" si="82">I212+I219</f>
        <v>4901058.38</v>
      </c>
      <c r="J211" s="7">
        <f t="shared" si="82"/>
        <v>2372166.0199999996</v>
      </c>
      <c r="K211" s="93">
        <f t="shared" si="80"/>
        <v>0.48401096989177256</v>
      </c>
      <c r="L211" s="7"/>
      <c r="M211" s="7"/>
      <c r="N211" s="18"/>
      <c r="O211" s="22"/>
      <c r="P211" s="22"/>
    </row>
    <row r="212" spans="1:16" ht="47.25" x14ac:dyDescent="0.2">
      <c r="A212" s="9" t="s">
        <v>30</v>
      </c>
      <c r="B212" s="4" t="s">
        <v>153</v>
      </c>
      <c r="C212" s="4" t="s">
        <v>20</v>
      </c>
      <c r="D212" s="4" t="s">
        <v>21</v>
      </c>
      <c r="E212" s="4" t="s">
        <v>156</v>
      </c>
      <c r="F212" s="4" t="s">
        <v>31</v>
      </c>
      <c r="G212" s="10" t="s">
        <v>0</v>
      </c>
      <c r="H212" s="11">
        <f>+H213+H215+H217</f>
        <v>4316348</v>
      </c>
      <c r="I212" s="11">
        <f t="shared" ref="I212:J212" si="83">+I213+I215+I217</f>
        <v>4316348</v>
      </c>
      <c r="J212" s="11">
        <f t="shared" si="83"/>
        <v>2082994.0499999998</v>
      </c>
      <c r="K212" s="93">
        <f t="shared" si="80"/>
        <v>0.48258250956595711</v>
      </c>
      <c r="L212" s="11"/>
      <c r="M212" s="11"/>
      <c r="N212" s="19"/>
      <c r="O212" s="23"/>
      <c r="P212" s="23"/>
    </row>
    <row r="213" spans="1:16" ht="126" x14ac:dyDescent="0.2">
      <c r="A213" s="9" t="s">
        <v>26</v>
      </c>
      <c r="B213" s="4" t="s">
        <v>153</v>
      </c>
      <c r="C213" s="4" t="s">
        <v>20</v>
      </c>
      <c r="D213" s="4" t="s">
        <v>21</v>
      </c>
      <c r="E213" s="4" t="s">
        <v>156</v>
      </c>
      <c r="F213" s="4" t="s">
        <v>31</v>
      </c>
      <c r="G213" s="4" t="s">
        <v>27</v>
      </c>
      <c r="H213" s="11">
        <f>H214</f>
        <v>4044813</v>
      </c>
      <c r="I213" s="11">
        <f t="shared" ref="I213:J213" si="84">I214</f>
        <v>4044813</v>
      </c>
      <c r="J213" s="11">
        <f t="shared" si="84"/>
        <v>1973241.93</v>
      </c>
      <c r="K213" s="93">
        <f t="shared" si="80"/>
        <v>0.4878450326380972</v>
      </c>
      <c r="L213" s="11"/>
      <c r="M213" s="11"/>
      <c r="N213" s="19"/>
      <c r="O213" s="23"/>
      <c r="P213" s="23"/>
    </row>
    <row r="214" spans="1:16" ht="47.25" x14ac:dyDescent="0.2">
      <c r="A214" s="9" t="s">
        <v>28</v>
      </c>
      <c r="B214" s="4" t="s">
        <v>153</v>
      </c>
      <c r="C214" s="4" t="s">
        <v>20</v>
      </c>
      <c r="D214" s="4" t="s">
        <v>21</v>
      </c>
      <c r="E214" s="4" t="s">
        <v>156</v>
      </c>
      <c r="F214" s="4" t="s">
        <v>31</v>
      </c>
      <c r="G214" s="4" t="s">
        <v>29</v>
      </c>
      <c r="H214" s="11">
        <v>4044813</v>
      </c>
      <c r="I214" s="11">
        <v>4044813</v>
      </c>
      <c r="J214" s="11">
        <v>1973241.93</v>
      </c>
      <c r="K214" s="93">
        <f t="shared" si="80"/>
        <v>0.4878450326380972</v>
      </c>
      <c r="L214" s="11"/>
      <c r="M214" s="11"/>
      <c r="N214" s="19"/>
      <c r="O214" s="23"/>
      <c r="P214" s="23"/>
    </row>
    <row r="215" spans="1:16" ht="47.25" x14ac:dyDescent="0.2">
      <c r="A215" s="9" t="s">
        <v>32</v>
      </c>
      <c r="B215" s="4" t="s">
        <v>153</v>
      </c>
      <c r="C215" s="4" t="s">
        <v>20</v>
      </c>
      <c r="D215" s="4" t="s">
        <v>21</v>
      </c>
      <c r="E215" s="4" t="s">
        <v>156</v>
      </c>
      <c r="F215" s="4" t="s">
        <v>31</v>
      </c>
      <c r="G215" s="4" t="s">
        <v>33</v>
      </c>
      <c r="H215" s="11">
        <f>H216</f>
        <v>269535</v>
      </c>
      <c r="I215" s="11">
        <f t="shared" ref="I215:J215" si="85">I216</f>
        <v>269535</v>
      </c>
      <c r="J215" s="11">
        <f t="shared" si="85"/>
        <v>108814.12</v>
      </c>
      <c r="K215" s="93">
        <f t="shared" si="80"/>
        <v>0.40371053852004374</v>
      </c>
      <c r="L215" s="11"/>
      <c r="M215" s="11"/>
      <c r="N215" s="19"/>
      <c r="O215" s="23"/>
      <c r="P215" s="23"/>
    </row>
    <row r="216" spans="1:16" ht="63" x14ac:dyDescent="0.2">
      <c r="A216" s="9" t="s">
        <v>34</v>
      </c>
      <c r="B216" s="4" t="s">
        <v>153</v>
      </c>
      <c r="C216" s="4" t="s">
        <v>20</v>
      </c>
      <c r="D216" s="4" t="s">
        <v>21</v>
      </c>
      <c r="E216" s="4" t="s">
        <v>156</v>
      </c>
      <c r="F216" s="4" t="s">
        <v>31</v>
      </c>
      <c r="G216" s="4" t="s">
        <v>35</v>
      </c>
      <c r="H216" s="11">
        <v>269535</v>
      </c>
      <c r="I216" s="11">
        <v>269535</v>
      </c>
      <c r="J216" s="11">
        <v>108814.12</v>
      </c>
      <c r="K216" s="93">
        <f t="shared" si="80"/>
        <v>0.40371053852004374</v>
      </c>
      <c r="L216" s="11"/>
      <c r="M216" s="11"/>
      <c r="N216" s="19"/>
      <c r="O216" s="23"/>
      <c r="P216" s="23"/>
    </row>
    <row r="217" spans="1:16" ht="15.75" x14ac:dyDescent="0.2">
      <c r="A217" s="9" t="s">
        <v>36</v>
      </c>
      <c r="B217" s="4" t="s">
        <v>153</v>
      </c>
      <c r="C217" s="4" t="s">
        <v>20</v>
      </c>
      <c r="D217" s="4" t="s">
        <v>21</v>
      </c>
      <c r="E217" s="4" t="s">
        <v>156</v>
      </c>
      <c r="F217" s="4" t="s">
        <v>31</v>
      </c>
      <c r="G217" s="4" t="s">
        <v>37</v>
      </c>
      <c r="H217" s="11">
        <f>H218</f>
        <v>2000</v>
      </c>
      <c r="I217" s="11">
        <f t="shared" ref="I217:J217" si="86">I218</f>
        <v>2000</v>
      </c>
      <c r="J217" s="11">
        <f t="shared" si="86"/>
        <v>938</v>
      </c>
      <c r="K217" s="93">
        <f t="shared" si="80"/>
        <v>0.46899999999999997</v>
      </c>
      <c r="L217" s="11"/>
      <c r="M217" s="11"/>
      <c r="N217" s="19"/>
      <c r="O217" s="23"/>
      <c r="P217" s="23"/>
    </row>
    <row r="218" spans="1:16" ht="31.5" x14ac:dyDescent="0.2">
      <c r="A218" s="9" t="s">
        <v>38</v>
      </c>
      <c r="B218" s="4" t="s">
        <v>153</v>
      </c>
      <c r="C218" s="4" t="s">
        <v>20</v>
      </c>
      <c r="D218" s="4" t="s">
        <v>21</v>
      </c>
      <c r="E218" s="4" t="s">
        <v>156</v>
      </c>
      <c r="F218" s="4" t="s">
        <v>31</v>
      </c>
      <c r="G218" s="4" t="s">
        <v>39</v>
      </c>
      <c r="H218" s="11">
        <v>2000</v>
      </c>
      <c r="I218" s="11">
        <v>2000</v>
      </c>
      <c r="J218" s="11">
        <v>938</v>
      </c>
      <c r="K218" s="93">
        <f t="shared" si="80"/>
        <v>0.46899999999999997</v>
      </c>
      <c r="L218" s="11"/>
      <c r="M218" s="11"/>
      <c r="N218" s="19"/>
      <c r="O218" s="23"/>
      <c r="P218" s="23"/>
    </row>
    <row r="219" spans="1:16" ht="31.5" x14ac:dyDescent="0.2">
      <c r="A219" s="9" t="s">
        <v>157</v>
      </c>
      <c r="B219" s="4" t="s">
        <v>153</v>
      </c>
      <c r="C219" s="4" t="s">
        <v>20</v>
      </c>
      <c r="D219" s="4" t="s">
        <v>21</v>
      </c>
      <c r="E219" s="4" t="s">
        <v>156</v>
      </c>
      <c r="F219" s="4" t="s">
        <v>158</v>
      </c>
      <c r="G219" s="10" t="s">
        <v>0</v>
      </c>
      <c r="H219" s="11">
        <f t="shared" ref="H219:J220" si="87">H220</f>
        <v>584710.38</v>
      </c>
      <c r="I219" s="11">
        <f t="shared" si="87"/>
        <v>584710.38</v>
      </c>
      <c r="J219" s="11">
        <f t="shared" si="87"/>
        <v>289171.96999999997</v>
      </c>
      <c r="K219" s="93">
        <f t="shared" si="80"/>
        <v>0.49455590304382824</v>
      </c>
      <c r="L219" s="11"/>
      <c r="M219" s="11"/>
      <c r="N219" s="19"/>
      <c r="O219" s="23"/>
      <c r="P219" s="23"/>
    </row>
    <row r="220" spans="1:16" ht="31.5" x14ac:dyDescent="0.2">
      <c r="A220" s="9" t="s">
        <v>159</v>
      </c>
      <c r="B220" s="4" t="s">
        <v>153</v>
      </c>
      <c r="C220" s="4" t="s">
        <v>20</v>
      </c>
      <c r="D220" s="4" t="s">
        <v>21</v>
      </c>
      <c r="E220" s="4" t="s">
        <v>156</v>
      </c>
      <c r="F220" s="4" t="s">
        <v>158</v>
      </c>
      <c r="G220" s="4" t="s">
        <v>160</v>
      </c>
      <c r="H220" s="11">
        <f t="shared" si="87"/>
        <v>584710.38</v>
      </c>
      <c r="I220" s="11">
        <f t="shared" si="87"/>
        <v>584710.38</v>
      </c>
      <c r="J220" s="11">
        <f t="shared" si="87"/>
        <v>289171.96999999997</v>
      </c>
      <c r="K220" s="93">
        <f t="shared" si="80"/>
        <v>0.49455590304382824</v>
      </c>
      <c r="L220" s="11"/>
      <c r="M220" s="11"/>
      <c r="N220" s="19"/>
      <c r="O220" s="23"/>
      <c r="P220" s="23"/>
    </row>
    <row r="221" spans="1:16" ht="31.5" x14ac:dyDescent="0.2">
      <c r="A221" s="9" t="s">
        <v>157</v>
      </c>
      <c r="B221" s="4" t="s">
        <v>153</v>
      </c>
      <c r="C221" s="4" t="s">
        <v>20</v>
      </c>
      <c r="D221" s="4" t="s">
        <v>21</v>
      </c>
      <c r="E221" s="4" t="s">
        <v>156</v>
      </c>
      <c r="F221" s="4" t="s">
        <v>158</v>
      </c>
      <c r="G221" s="4" t="s">
        <v>161</v>
      </c>
      <c r="H221" s="11">
        <v>584710.38</v>
      </c>
      <c r="I221" s="11">
        <v>584710.38</v>
      </c>
      <c r="J221" s="11">
        <v>289171.96999999997</v>
      </c>
      <c r="K221" s="93">
        <f t="shared" si="80"/>
        <v>0.49455590304382824</v>
      </c>
      <c r="L221" s="11"/>
      <c r="M221" s="11"/>
      <c r="N221" s="19"/>
      <c r="O221" s="23"/>
      <c r="P221" s="23"/>
    </row>
    <row r="222" spans="1:16" ht="31.5" x14ac:dyDescent="0.2">
      <c r="A222" s="5" t="s">
        <v>162</v>
      </c>
      <c r="B222" s="6" t="s">
        <v>163</v>
      </c>
      <c r="C222" s="3" t="s">
        <v>0</v>
      </c>
      <c r="D222" s="3" t="s">
        <v>0</v>
      </c>
      <c r="E222" s="3" t="s">
        <v>0</v>
      </c>
      <c r="F222" s="3" t="s">
        <v>0</v>
      </c>
      <c r="G222" s="3" t="s">
        <v>0</v>
      </c>
      <c r="H222" s="7">
        <f>H223+H236+H288</f>
        <v>170051543.68000004</v>
      </c>
      <c r="I222" s="7">
        <f t="shared" ref="I222:J222" si="88">I223+I236+I288</f>
        <v>170051543.68000004</v>
      </c>
      <c r="J222" s="7">
        <f t="shared" si="88"/>
        <v>76111439.840000004</v>
      </c>
      <c r="K222" s="93">
        <f t="shared" si="80"/>
        <v>0.4475786469967315</v>
      </c>
      <c r="L222" s="7"/>
      <c r="M222" s="7"/>
      <c r="N222" s="18"/>
      <c r="O222" s="22"/>
      <c r="P222" s="22"/>
    </row>
    <row r="223" spans="1:16" ht="31.5" x14ac:dyDescent="0.2">
      <c r="A223" s="5" t="s">
        <v>164</v>
      </c>
      <c r="B223" s="6" t="s">
        <v>163</v>
      </c>
      <c r="C223" s="6" t="s">
        <v>9</v>
      </c>
      <c r="D223" s="6" t="s">
        <v>0</v>
      </c>
      <c r="E223" s="3" t="s">
        <v>0</v>
      </c>
      <c r="F223" s="3" t="s">
        <v>0</v>
      </c>
      <c r="G223" s="3" t="s">
        <v>0</v>
      </c>
      <c r="H223" s="7">
        <f t="shared" ref="H223:J224" si="89">H224</f>
        <v>13736070</v>
      </c>
      <c r="I223" s="7">
        <f t="shared" si="89"/>
        <v>13736070</v>
      </c>
      <c r="J223" s="7">
        <f t="shared" si="89"/>
        <v>5928859.4800000004</v>
      </c>
      <c r="K223" s="93">
        <f t="shared" si="80"/>
        <v>0.43162705781202343</v>
      </c>
      <c r="L223" s="7"/>
      <c r="M223" s="7"/>
      <c r="N223" s="18"/>
      <c r="O223" s="22"/>
      <c r="P223" s="22"/>
    </row>
    <row r="224" spans="1:16" ht="63" x14ac:dyDescent="0.2">
      <c r="A224" s="5" t="s">
        <v>165</v>
      </c>
      <c r="B224" s="6" t="s">
        <v>163</v>
      </c>
      <c r="C224" s="6" t="s">
        <v>9</v>
      </c>
      <c r="D224" s="6" t="s">
        <v>21</v>
      </c>
      <c r="E224" s="3" t="s">
        <v>0</v>
      </c>
      <c r="F224" s="3" t="s">
        <v>0</v>
      </c>
      <c r="G224" s="3" t="s">
        <v>0</v>
      </c>
      <c r="H224" s="7">
        <f t="shared" si="89"/>
        <v>13736070</v>
      </c>
      <c r="I224" s="7">
        <f t="shared" si="89"/>
        <v>13736070</v>
      </c>
      <c r="J224" s="7">
        <f t="shared" si="89"/>
        <v>5928859.4800000004</v>
      </c>
      <c r="K224" s="93">
        <f t="shared" si="80"/>
        <v>0.43162705781202343</v>
      </c>
      <c r="L224" s="7"/>
      <c r="M224" s="7"/>
      <c r="N224" s="18"/>
      <c r="O224" s="22"/>
      <c r="P224" s="22"/>
    </row>
    <row r="225" spans="1:16" ht="31.5" x14ac:dyDescent="0.2">
      <c r="A225" s="5" t="s">
        <v>166</v>
      </c>
      <c r="B225" s="6" t="s">
        <v>163</v>
      </c>
      <c r="C225" s="6" t="s">
        <v>9</v>
      </c>
      <c r="D225" s="6" t="s">
        <v>21</v>
      </c>
      <c r="E225" s="6" t="s">
        <v>167</v>
      </c>
      <c r="F225" s="8" t="s">
        <v>0</v>
      </c>
      <c r="G225" s="8" t="s">
        <v>0</v>
      </c>
      <c r="H225" s="7">
        <f>H226+H229</f>
        <v>13736070</v>
      </c>
      <c r="I225" s="7">
        <f t="shared" ref="I225:J225" si="90">I226+I229</f>
        <v>13736070</v>
      </c>
      <c r="J225" s="7">
        <f t="shared" si="90"/>
        <v>5928859.4800000004</v>
      </c>
      <c r="K225" s="93">
        <f t="shared" si="80"/>
        <v>0.43162705781202343</v>
      </c>
      <c r="L225" s="7"/>
      <c r="M225" s="7"/>
      <c r="N225" s="18"/>
      <c r="O225" s="22"/>
      <c r="P225" s="22"/>
    </row>
    <row r="226" spans="1:16" ht="47.25" x14ac:dyDescent="0.2">
      <c r="A226" s="9" t="s">
        <v>30</v>
      </c>
      <c r="B226" s="4" t="s">
        <v>163</v>
      </c>
      <c r="C226" s="4" t="s">
        <v>9</v>
      </c>
      <c r="D226" s="4" t="s">
        <v>21</v>
      </c>
      <c r="E226" s="4" t="s">
        <v>167</v>
      </c>
      <c r="F226" s="4" t="s">
        <v>31</v>
      </c>
      <c r="G226" s="10" t="s">
        <v>0</v>
      </c>
      <c r="H226" s="11">
        <f t="shared" ref="H226:J227" si="91">H227</f>
        <v>1068647</v>
      </c>
      <c r="I226" s="11">
        <f t="shared" si="91"/>
        <v>1068647</v>
      </c>
      <c r="J226" s="11">
        <f t="shared" si="91"/>
        <v>408411.4</v>
      </c>
      <c r="K226" s="93">
        <f t="shared" si="80"/>
        <v>0.38217615358486012</v>
      </c>
      <c r="L226" s="11"/>
      <c r="M226" s="11"/>
      <c r="N226" s="19"/>
      <c r="O226" s="23"/>
      <c r="P226" s="23"/>
    </row>
    <row r="227" spans="1:16" ht="126" x14ac:dyDescent="0.2">
      <c r="A227" s="9" t="s">
        <v>26</v>
      </c>
      <c r="B227" s="4" t="s">
        <v>163</v>
      </c>
      <c r="C227" s="4" t="s">
        <v>9</v>
      </c>
      <c r="D227" s="4" t="s">
        <v>21</v>
      </c>
      <c r="E227" s="4" t="s">
        <v>167</v>
      </c>
      <c r="F227" s="4" t="s">
        <v>31</v>
      </c>
      <c r="G227" s="4" t="s">
        <v>27</v>
      </c>
      <c r="H227" s="11">
        <f t="shared" si="91"/>
        <v>1068647</v>
      </c>
      <c r="I227" s="11">
        <f t="shared" si="91"/>
        <v>1068647</v>
      </c>
      <c r="J227" s="11">
        <f t="shared" si="91"/>
        <v>408411.4</v>
      </c>
      <c r="K227" s="93">
        <f t="shared" si="80"/>
        <v>0.38217615358486012</v>
      </c>
      <c r="L227" s="11"/>
      <c r="M227" s="11"/>
      <c r="N227" s="19"/>
      <c r="O227" s="23"/>
      <c r="P227" s="23"/>
    </row>
    <row r="228" spans="1:16" ht="47.25" x14ac:dyDescent="0.2">
      <c r="A228" s="9" t="s">
        <v>28</v>
      </c>
      <c r="B228" s="4" t="s">
        <v>163</v>
      </c>
      <c r="C228" s="4" t="s">
        <v>9</v>
      </c>
      <c r="D228" s="4" t="s">
        <v>21</v>
      </c>
      <c r="E228" s="4" t="s">
        <v>167</v>
      </c>
      <c r="F228" s="4" t="s">
        <v>31</v>
      </c>
      <c r="G228" s="4" t="s">
        <v>29</v>
      </c>
      <c r="H228" s="11">
        <v>1068647</v>
      </c>
      <c r="I228" s="11">
        <v>1068647</v>
      </c>
      <c r="J228" s="11">
        <v>408411.4</v>
      </c>
      <c r="K228" s="93">
        <f t="shared" si="80"/>
        <v>0.38217615358486012</v>
      </c>
      <c r="L228" s="11"/>
      <c r="M228" s="11"/>
      <c r="N228" s="19"/>
      <c r="O228" s="23"/>
      <c r="P228" s="23"/>
    </row>
    <row r="229" spans="1:16" ht="63" x14ac:dyDescent="0.2">
      <c r="A229" s="9" t="s">
        <v>168</v>
      </c>
      <c r="B229" s="4" t="s">
        <v>163</v>
      </c>
      <c r="C229" s="4" t="s">
        <v>9</v>
      </c>
      <c r="D229" s="4" t="s">
        <v>21</v>
      </c>
      <c r="E229" s="4" t="s">
        <v>167</v>
      </c>
      <c r="F229" s="4" t="s">
        <v>169</v>
      </c>
      <c r="G229" s="10" t="s">
        <v>0</v>
      </c>
      <c r="H229" s="11">
        <f>H230+H232+H234</f>
        <v>12667423</v>
      </c>
      <c r="I229" s="11">
        <f t="shared" ref="I229:J229" si="92">I230+I232+I234</f>
        <v>12667423</v>
      </c>
      <c r="J229" s="11">
        <f t="shared" si="92"/>
        <v>5520448.0800000001</v>
      </c>
      <c r="K229" s="93">
        <f t="shared" si="80"/>
        <v>0.43579882664374592</v>
      </c>
      <c r="L229" s="11"/>
      <c r="M229" s="11"/>
      <c r="N229" s="19"/>
      <c r="O229" s="23"/>
      <c r="P229" s="23"/>
    </row>
    <row r="230" spans="1:16" ht="126" x14ac:dyDescent="0.2">
      <c r="A230" s="9" t="s">
        <v>26</v>
      </c>
      <c r="B230" s="4" t="s">
        <v>163</v>
      </c>
      <c r="C230" s="4" t="s">
        <v>9</v>
      </c>
      <c r="D230" s="4" t="s">
        <v>21</v>
      </c>
      <c r="E230" s="4" t="s">
        <v>167</v>
      </c>
      <c r="F230" s="4" t="s">
        <v>169</v>
      </c>
      <c r="G230" s="4" t="s">
        <v>27</v>
      </c>
      <c r="H230" s="11">
        <f>H231</f>
        <v>11484533</v>
      </c>
      <c r="I230" s="11">
        <f t="shared" ref="I230:J230" si="93">I231</f>
        <v>11484533</v>
      </c>
      <c r="J230" s="11">
        <f t="shared" si="93"/>
        <v>5027538.67</v>
      </c>
      <c r="K230" s="93">
        <f t="shared" si="80"/>
        <v>0.43776605195875185</v>
      </c>
      <c r="L230" s="11"/>
      <c r="M230" s="11"/>
      <c r="N230" s="19"/>
      <c r="O230" s="23"/>
      <c r="P230" s="23"/>
    </row>
    <row r="231" spans="1:16" ht="47.25" x14ac:dyDescent="0.2">
      <c r="A231" s="9" t="s">
        <v>28</v>
      </c>
      <c r="B231" s="4" t="s">
        <v>163</v>
      </c>
      <c r="C231" s="4" t="s">
        <v>9</v>
      </c>
      <c r="D231" s="4" t="s">
        <v>21</v>
      </c>
      <c r="E231" s="4" t="s">
        <v>167</v>
      </c>
      <c r="F231" s="4" t="s">
        <v>169</v>
      </c>
      <c r="G231" s="4" t="s">
        <v>29</v>
      </c>
      <c r="H231" s="11">
        <v>11484533</v>
      </c>
      <c r="I231" s="11">
        <v>11484533</v>
      </c>
      <c r="J231" s="11">
        <v>5027538.67</v>
      </c>
      <c r="K231" s="93">
        <f t="shared" si="80"/>
        <v>0.43776605195875185</v>
      </c>
      <c r="L231" s="11"/>
      <c r="M231" s="11"/>
      <c r="N231" s="19"/>
      <c r="O231" s="23"/>
      <c r="P231" s="23"/>
    </row>
    <row r="232" spans="1:16" ht="47.25" x14ac:dyDescent="0.2">
      <c r="A232" s="9" t="s">
        <v>32</v>
      </c>
      <c r="B232" s="4" t="s">
        <v>163</v>
      </c>
      <c r="C232" s="4" t="s">
        <v>9</v>
      </c>
      <c r="D232" s="4" t="s">
        <v>21</v>
      </c>
      <c r="E232" s="4" t="s">
        <v>167</v>
      </c>
      <c r="F232" s="4" t="s">
        <v>169</v>
      </c>
      <c r="G232" s="4" t="s">
        <v>33</v>
      </c>
      <c r="H232" s="11">
        <f>H233</f>
        <v>1026415</v>
      </c>
      <c r="I232" s="11">
        <f t="shared" ref="I232:J232" si="94">I233</f>
        <v>1026415</v>
      </c>
      <c r="J232" s="11">
        <f t="shared" si="94"/>
        <v>453385.41</v>
      </c>
      <c r="K232" s="93">
        <f t="shared" si="80"/>
        <v>0.44171744372402971</v>
      </c>
      <c r="L232" s="11"/>
      <c r="M232" s="11"/>
      <c r="N232" s="19"/>
      <c r="O232" s="23"/>
      <c r="P232" s="23"/>
    </row>
    <row r="233" spans="1:16" ht="63" x14ac:dyDescent="0.2">
      <c r="A233" s="9" t="s">
        <v>34</v>
      </c>
      <c r="B233" s="4" t="s">
        <v>163</v>
      </c>
      <c r="C233" s="4" t="s">
        <v>9</v>
      </c>
      <c r="D233" s="4" t="s">
        <v>21</v>
      </c>
      <c r="E233" s="4" t="s">
        <v>167</v>
      </c>
      <c r="F233" s="4" t="s">
        <v>169</v>
      </c>
      <c r="G233" s="4" t="s">
        <v>35</v>
      </c>
      <c r="H233" s="11">
        <v>1026415</v>
      </c>
      <c r="I233" s="11">
        <v>1026415</v>
      </c>
      <c r="J233" s="11">
        <v>453385.41</v>
      </c>
      <c r="K233" s="93">
        <f t="shared" si="80"/>
        <v>0.44171744372402971</v>
      </c>
      <c r="L233" s="11"/>
      <c r="M233" s="11"/>
      <c r="N233" s="19"/>
      <c r="O233" s="23"/>
      <c r="P233" s="23"/>
    </row>
    <row r="234" spans="1:16" ht="15.75" x14ac:dyDescent="0.2">
      <c r="A234" s="9" t="s">
        <v>36</v>
      </c>
      <c r="B234" s="4" t="s">
        <v>163</v>
      </c>
      <c r="C234" s="4" t="s">
        <v>9</v>
      </c>
      <c r="D234" s="4" t="s">
        <v>21</v>
      </c>
      <c r="E234" s="4" t="s">
        <v>167</v>
      </c>
      <c r="F234" s="4" t="s">
        <v>169</v>
      </c>
      <c r="G234" s="4" t="s">
        <v>37</v>
      </c>
      <c r="H234" s="11">
        <f>H235</f>
        <v>156475</v>
      </c>
      <c r="I234" s="11">
        <f t="shared" ref="I234:J234" si="95">I235</f>
        <v>156475</v>
      </c>
      <c r="J234" s="11">
        <f t="shared" si="95"/>
        <v>39524</v>
      </c>
      <c r="K234" s="93">
        <f t="shared" si="80"/>
        <v>0.25258987058635562</v>
      </c>
      <c r="L234" s="11"/>
      <c r="M234" s="11"/>
      <c r="N234" s="19"/>
      <c r="O234" s="23"/>
      <c r="P234" s="23"/>
    </row>
    <row r="235" spans="1:16" ht="31.5" x14ac:dyDescent="0.2">
      <c r="A235" s="9" t="s">
        <v>38</v>
      </c>
      <c r="B235" s="4" t="s">
        <v>163</v>
      </c>
      <c r="C235" s="4" t="s">
        <v>9</v>
      </c>
      <c r="D235" s="4" t="s">
        <v>21</v>
      </c>
      <c r="E235" s="4" t="s">
        <v>167</v>
      </c>
      <c r="F235" s="4" t="s">
        <v>169</v>
      </c>
      <c r="G235" s="4" t="s">
        <v>39</v>
      </c>
      <c r="H235" s="11">
        <v>156475</v>
      </c>
      <c r="I235" s="11">
        <v>156475</v>
      </c>
      <c r="J235" s="11">
        <v>39524</v>
      </c>
      <c r="K235" s="93">
        <f t="shared" si="80"/>
        <v>0.25258987058635562</v>
      </c>
      <c r="L235" s="11"/>
      <c r="M235" s="11"/>
      <c r="N235" s="19"/>
      <c r="O235" s="23"/>
      <c r="P235" s="23"/>
    </row>
    <row r="236" spans="1:16" ht="31.5" x14ac:dyDescent="0.2">
      <c r="A236" s="5" t="s">
        <v>170</v>
      </c>
      <c r="B236" s="6" t="s">
        <v>163</v>
      </c>
      <c r="C236" s="6" t="s">
        <v>10</v>
      </c>
      <c r="D236" s="6" t="s">
        <v>0</v>
      </c>
      <c r="E236" s="3" t="s">
        <v>0</v>
      </c>
      <c r="F236" s="3" t="s">
        <v>0</v>
      </c>
      <c r="G236" s="3" t="s">
        <v>0</v>
      </c>
      <c r="H236" s="7">
        <f>H237+H278+H283</f>
        <v>154103316.68000004</v>
      </c>
      <c r="I236" s="7">
        <f t="shared" ref="I236:J236" si="96">I237+I278+I283</f>
        <v>154103316.68000004</v>
      </c>
      <c r="J236" s="7">
        <f t="shared" si="96"/>
        <v>69610309.019999996</v>
      </c>
      <c r="K236" s="93">
        <f t="shared" si="80"/>
        <v>0.45171194572371082</v>
      </c>
      <c r="L236" s="7"/>
      <c r="M236" s="7"/>
      <c r="N236" s="18"/>
      <c r="O236" s="22"/>
      <c r="P236" s="22"/>
    </row>
    <row r="237" spans="1:16" ht="78.75" x14ac:dyDescent="0.2">
      <c r="A237" s="5" t="s">
        <v>171</v>
      </c>
      <c r="B237" s="6" t="s">
        <v>163</v>
      </c>
      <c r="C237" s="6" t="s">
        <v>10</v>
      </c>
      <c r="D237" s="6" t="s">
        <v>46</v>
      </c>
      <c r="E237" s="3" t="s">
        <v>0</v>
      </c>
      <c r="F237" s="3" t="s">
        <v>0</v>
      </c>
      <c r="G237" s="3" t="s">
        <v>0</v>
      </c>
      <c r="H237" s="7">
        <f>H238</f>
        <v>152809096.68000004</v>
      </c>
      <c r="I237" s="7">
        <f t="shared" ref="I237:J237" si="97">I238</f>
        <v>152809096.68000004</v>
      </c>
      <c r="J237" s="7">
        <f t="shared" si="97"/>
        <v>69088389.829999998</v>
      </c>
      <c r="K237" s="93">
        <f t="shared" si="80"/>
        <v>0.45212223179801325</v>
      </c>
      <c r="L237" s="7"/>
      <c r="M237" s="7"/>
      <c r="N237" s="18"/>
      <c r="O237" s="22"/>
      <c r="P237" s="22"/>
    </row>
    <row r="238" spans="1:16" ht="31.5" x14ac:dyDescent="0.2">
      <c r="A238" s="5" t="s">
        <v>166</v>
      </c>
      <c r="B238" s="6" t="s">
        <v>163</v>
      </c>
      <c r="C238" s="6" t="s">
        <v>10</v>
      </c>
      <c r="D238" s="6" t="s">
        <v>46</v>
      </c>
      <c r="E238" s="6" t="s">
        <v>167</v>
      </c>
      <c r="F238" s="8" t="s">
        <v>0</v>
      </c>
      <c r="G238" s="8" t="s">
        <v>0</v>
      </c>
      <c r="H238" s="7">
        <f>H239+H242+H245+H248+H251+H254+H257+H260+H266+H269+H263+H272+H275</f>
        <v>152809096.68000004</v>
      </c>
      <c r="I238" s="7">
        <f t="shared" ref="I238:J238" si="98">I239+I242+I245+I248+I251+I254+I257+I260+I266+I269+I263+I272+I275</f>
        <v>152809096.68000004</v>
      </c>
      <c r="J238" s="7">
        <f t="shared" si="98"/>
        <v>69088389.829999998</v>
      </c>
      <c r="K238" s="93">
        <f t="shared" si="80"/>
        <v>0.45212223179801325</v>
      </c>
      <c r="L238" s="7"/>
      <c r="M238" s="7"/>
      <c r="N238" s="18"/>
      <c r="O238" s="22"/>
      <c r="P238" s="22"/>
    </row>
    <row r="239" spans="1:16" ht="173.25" x14ac:dyDescent="0.2">
      <c r="A239" s="9" t="s">
        <v>276</v>
      </c>
      <c r="B239" s="4" t="s">
        <v>163</v>
      </c>
      <c r="C239" s="4" t="s">
        <v>10</v>
      </c>
      <c r="D239" s="4" t="s">
        <v>46</v>
      </c>
      <c r="E239" s="4" t="s">
        <v>167</v>
      </c>
      <c r="F239" s="4" t="s">
        <v>281</v>
      </c>
      <c r="G239" s="10" t="s">
        <v>0</v>
      </c>
      <c r="H239" s="11">
        <f t="shared" ref="H239:J240" si="99">H240</f>
        <v>59468339</v>
      </c>
      <c r="I239" s="11">
        <f t="shared" si="99"/>
        <v>59468339</v>
      </c>
      <c r="J239" s="11">
        <f t="shared" si="99"/>
        <v>30656455.460000001</v>
      </c>
      <c r="K239" s="93">
        <f t="shared" si="80"/>
        <v>0.51550885690619341</v>
      </c>
      <c r="L239" s="11"/>
      <c r="M239" s="11"/>
      <c r="N239" s="19"/>
      <c r="O239" s="23"/>
      <c r="P239" s="23"/>
    </row>
    <row r="240" spans="1:16" ht="63" x14ac:dyDescent="0.2">
      <c r="A240" s="9" t="s">
        <v>78</v>
      </c>
      <c r="B240" s="4" t="s">
        <v>163</v>
      </c>
      <c r="C240" s="4" t="s">
        <v>10</v>
      </c>
      <c r="D240" s="4" t="s">
        <v>46</v>
      </c>
      <c r="E240" s="4" t="s">
        <v>167</v>
      </c>
      <c r="F240" s="4" t="s">
        <v>281</v>
      </c>
      <c r="G240" s="4" t="s">
        <v>79</v>
      </c>
      <c r="H240" s="11">
        <f t="shared" si="99"/>
        <v>59468339</v>
      </c>
      <c r="I240" s="11">
        <f t="shared" si="99"/>
        <v>59468339</v>
      </c>
      <c r="J240" s="11">
        <f t="shared" si="99"/>
        <v>30656455.460000001</v>
      </c>
      <c r="K240" s="93">
        <f t="shared" si="80"/>
        <v>0.51550885690619341</v>
      </c>
      <c r="L240" s="11"/>
      <c r="M240" s="11"/>
      <c r="N240" s="19"/>
      <c r="O240" s="23"/>
      <c r="P240" s="23"/>
    </row>
    <row r="241" spans="1:16" ht="31.5" x14ac:dyDescent="0.2">
      <c r="A241" s="9" t="s">
        <v>85</v>
      </c>
      <c r="B241" s="4" t="s">
        <v>163</v>
      </c>
      <c r="C241" s="4" t="s">
        <v>10</v>
      </c>
      <c r="D241" s="4" t="s">
        <v>46</v>
      </c>
      <c r="E241" s="4" t="s">
        <v>167</v>
      </c>
      <c r="F241" s="4" t="s">
        <v>281</v>
      </c>
      <c r="G241" s="4" t="s">
        <v>86</v>
      </c>
      <c r="H241" s="11">
        <v>59468339</v>
      </c>
      <c r="I241" s="11">
        <v>59468339</v>
      </c>
      <c r="J241" s="11">
        <v>30656455.460000001</v>
      </c>
      <c r="K241" s="93">
        <f t="shared" si="80"/>
        <v>0.51550885690619341</v>
      </c>
      <c r="L241" s="11"/>
      <c r="M241" s="11"/>
      <c r="N241" s="19"/>
      <c r="O241" s="23"/>
      <c r="P241" s="23"/>
    </row>
    <row r="242" spans="1:16" ht="409.5" x14ac:dyDescent="0.2">
      <c r="A242" s="9" t="s">
        <v>277</v>
      </c>
      <c r="B242" s="4" t="s">
        <v>163</v>
      </c>
      <c r="C242" s="4" t="s">
        <v>10</v>
      </c>
      <c r="D242" s="4" t="s">
        <v>46</v>
      </c>
      <c r="E242" s="4" t="s">
        <v>167</v>
      </c>
      <c r="F242" s="4" t="s">
        <v>282</v>
      </c>
      <c r="G242" s="10" t="s">
        <v>0</v>
      </c>
      <c r="H242" s="11">
        <f t="shared" ref="H242:J243" si="100">H243</f>
        <v>51808282</v>
      </c>
      <c r="I242" s="11">
        <f t="shared" si="100"/>
        <v>51808282</v>
      </c>
      <c r="J242" s="11">
        <f t="shared" si="100"/>
        <v>22578378.640000001</v>
      </c>
      <c r="K242" s="93">
        <f t="shared" si="80"/>
        <v>0.43580635698361897</v>
      </c>
      <c r="L242" s="11"/>
      <c r="M242" s="11"/>
      <c r="N242" s="19"/>
      <c r="O242" s="23"/>
      <c r="P242" s="23"/>
    </row>
    <row r="243" spans="1:16" ht="63" x14ac:dyDescent="0.2">
      <c r="A243" s="9" t="s">
        <v>78</v>
      </c>
      <c r="B243" s="4" t="s">
        <v>163</v>
      </c>
      <c r="C243" s="4" t="s">
        <v>10</v>
      </c>
      <c r="D243" s="4" t="s">
        <v>46</v>
      </c>
      <c r="E243" s="4" t="s">
        <v>167</v>
      </c>
      <c r="F243" s="4" t="s">
        <v>282</v>
      </c>
      <c r="G243" s="4" t="s">
        <v>79</v>
      </c>
      <c r="H243" s="11">
        <f t="shared" si="100"/>
        <v>51808282</v>
      </c>
      <c r="I243" s="11">
        <f t="shared" si="100"/>
        <v>51808282</v>
      </c>
      <c r="J243" s="11">
        <f t="shared" si="100"/>
        <v>22578378.640000001</v>
      </c>
      <c r="K243" s="93">
        <f t="shared" si="80"/>
        <v>0.43580635698361897</v>
      </c>
      <c r="L243" s="11"/>
      <c r="M243" s="11"/>
      <c r="N243" s="19"/>
      <c r="O243" s="23"/>
      <c r="P243" s="23"/>
    </row>
    <row r="244" spans="1:16" ht="31.5" x14ac:dyDescent="0.2">
      <c r="A244" s="9" t="s">
        <v>85</v>
      </c>
      <c r="B244" s="4" t="s">
        <v>163</v>
      </c>
      <c r="C244" s="4" t="s">
        <v>10</v>
      </c>
      <c r="D244" s="4" t="s">
        <v>46</v>
      </c>
      <c r="E244" s="4" t="s">
        <v>167</v>
      </c>
      <c r="F244" s="4" t="s">
        <v>282</v>
      </c>
      <c r="G244" s="4" t="s">
        <v>86</v>
      </c>
      <c r="H244" s="11">
        <v>51808282</v>
      </c>
      <c r="I244" s="11">
        <v>51808282</v>
      </c>
      <c r="J244" s="11">
        <v>22578378.640000001</v>
      </c>
      <c r="K244" s="93">
        <f t="shared" si="80"/>
        <v>0.43580635698361897</v>
      </c>
      <c r="L244" s="11"/>
      <c r="M244" s="11"/>
      <c r="N244" s="19"/>
      <c r="O244" s="23"/>
      <c r="P244" s="23"/>
    </row>
    <row r="245" spans="1:16" ht="31.5" x14ac:dyDescent="0.2">
      <c r="A245" s="9" t="s">
        <v>172</v>
      </c>
      <c r="B245" s="4" t="s">
        <v>163</v>
      </c>
      <c r="C245" s="4" t="s">
        <v>10</v>
      </c>
      <c r="D245" s="4" t="s">
        <v>46</v>
      </c>
      <c r="E245" s="4" t="s">
        <v>167</v>
      </c>
      <c r="F245" s="4" t="s">
        <v>173</v>
      </c>
      <c r="G245" s="10" t="s">
        <v>0</v>
      </c>
      <c r="H245" s="11">
        <f t="shared" ref="H245:J246" si="101">H246</f>
        <v>11531852</v>
      </c>
      <c r="I245" s="11">
        <f t="shared" si="101"/>
        <v>11531852</v>
      </c>
      <c r="J245" s="11">
        <f t="shared" si="101"/>
        <v>5532625.5199999996</v>
      </c>
      <c r="K245" s="93">
        <f t="shared" si="80"/>
        <v>0.47976903623112743</v>
      </c>
      <c r="L245" s="11"/>
      <c r="M245" s="11"/>
      <c r="N245" s="19"/>
      <c r="O245" s="23"/>
      <c r="P245" s="23"/>
    </row>
    <row r="246" spans="1:16" ht="63" x14ac:dyDescent="0.2">
      <c r="A246" s="9" t="s">
        <v>78</v>
      </c>
      <c r="B246" s="4" t="s">
        <v>163</v>
      </c>
      <c r="C246" s="4" t="s">
        <v>10</v>
      </c>
      <c r="D246" s="4" t="s">
        <v>46</v>
      </c>
      <c r="E246" s="4" t="s">
        <v>167</v>
      </c>
      <c r="F246" s="4" t="s">
        <v>173</v>
      </c>
      <c r="G246" s="4" t="s">
        <v>79</v>
      </c>
      <c r="H246" s="11">
        <f t="shared" si="101"/>
        <v>11531852</v>
      </c>
      <c r="I246" s="11">
        <f t="shared" si="101"/>
        <v>11531852</v>
      </c>
      <c r="J246" s="11">
        <f t="shared" si="101"/>
        <v>5532625.5199999996</v>
      </c>
      <c r="K246" s="93">
        <f t="shared" si="80"/>
        <v>0.47976903623112743</v>
      </c>
      <c r="L246" s="11"/>
      <c r="M246" s="11"/>
      <c r="N246" s="19"/>
      <c r="O246" s="23"/>
      <c r="P246" s="23"/>
    </row>
    <row r="247" spans="1:16" ht="31.5" x14ac:dyDescent="0.2">
      <c r="A247" s="9" t="s">
        <v>85</v>
      </c>
      <c r="B247" s="4" t="s">
        <v>163</v>
      </c>
      <c r="C247" s="4" t="s">
        <v>10</v>
      </c>
      <c r="D247" s="4" t="s">
        <v>46</v>
      </c>
      <c r="E247" s="4" t="s">
        <v>167</v>
      </c>
      <c r="F247" s="4" t="s">
        <v>173</v>
      </c>
      <c r="G247" s="4" t="s">
        <v>86</v>
      </c>
      <c r="H247" s="11">
        <v>11531852</v>
      </c>
      <c r="I247" s="11">
        <v>11531852</v>
      </c>
      <c r="J247" s="11">
        <v>5532625.5199999996</v>
      </c>
      <c r="K247" s="93">
        <f t="shared" si="80"/>
        <v>0.47976903623112743</v>
      </c>
      <c r="L247" s="11"/>
      <c r="M247" s="11"/>
      <c r="N247" s="19"/>
      <c r="O247" s="23"/>
      <c r="P247" s="23"/>
    </row>
    <row r="248" spans="1:16" ht="31.5" x14ac:dyDescent="0.2">
      <c r="A248" s="9" t="s">
        <v>174</v>
      </c>
      <c r="B248" s="4" t="s">
        <v>163</v>
      </c>
      <c r="C248" s="4" t="s">
        <v>10</v>
      </c>
      <c r="D248" s="4" t="s">
        <v>46</v>
      </c>
      <c r="E248" s="4" t="s">
        <v>167</v>
      </c>
      <c r="F248" s="4" t="s">
        <v>175</v>
      </c>
      <c r="G248" s="10" t="s">
        <v>0</v>
      </c>
      <c r="H248" s="11">
        <f t="shared" ref="H248:J249" si="102">H249</f>
        <v>15239523.050000001</v>
      </c>
      <c r="I248" s="11">
        <f t="shared" si="102"/>
        <v>15239523.050000001</v>
      </c>
      <c r="J248" s="11">
        <f t="shared" si="102"/>
        <v>6757078.1799999997</v>
      </c>
      <c r="K248" s="93">
        <f t="shared" si="80"/>
        <v>0.44339170969002206</v>
      </c>
      <c r="L248" s="11"/>
      <c r="M248" s="11"/>
      <c r="N248" s="19"/>
      <c r="O248" s="23"/>
      <c r="P248" s="23"/>
    </row>
    <row r="249" spans="1:16" ht="63" x14ac:dyDescent="0.2">
      <c r="A249" s="9" t="s">
        <v>78</v>
      </c>
      <c r="B249" s="4" t="s">
        <v>163</v>
      </c>
      <c r="C249" s="4" t="s">
        <v>10</v>
      </c>
      <c r="D249" s="4" t="s">
        <v>46</v>
      </c>
      <c r="E249" s="4" t="s">
        <v>167</v>
      </c>
      <c r="F249" s="4" t="s">
        <v>175</v>
      </c>
      <c r="G249" s="4" t="s">
        <v>79</v>
      </c>
      <c r="H249" s="11">
        <f t="shared" si="102"/>
        <v>15239523.050000001</v>
      </c>
      <c r="I249" s="11">
        <f t="shared" si="102"/>
        <v>15239523.050000001</v>
      </c>
      <c r="J249" s="11">
        <f t="shared" si="102"/>
        <v>6757078.1799999997</v>
      </c>
      <c r="K249" s="93">
        <f t="shared" si="80"/>
        <v>0.44339170969002206</v>
      </c>
      <c r="L249" s="11"/>
      <c r="M249" s="11"/>
      <c r="N249" s="19"/>
      <c r="O249" s="23"/>
      <c r="P249" s="23"/>
    </row>
    <row r="250" spans="1:16" ht="31.5" x14ac:dyDescent="0.2">
      <c r="A250" s="9" t="s">
        <v>85</v>
      </c>
      <c r="B250" s="4" t="s">
        <v>163</v>
      </c>
      <c r="C250" s="4" t="s">
        <v>10</v>
      </c>
      <c r="D250" s="4" t="s">
        <v>46</v>
      </c>
      <c r="E250" s="4" t="s">
        <v>167</v>
      </c>
      <c r="F250" s="4" t="s">
        <v>175</v>
      </c>
      <c r="G250" s="4" t="s">
        <v>86</v>
      </c>
      <c r="H250" s="11">
        <v>15239523.050000001</v>
      </c>
      <c r="I250" s="11">
        <v>15239523.050000001</v>
      </c>
      <c r="J250" s="11">
        <v>6757078.1799999997</v>
      </c>
      <c r="K250" s="93">
        <f t="shared" si="80"/>
        <v>0.44339170969002206</v>
      </c>
      <c r="L250" s="11"/>
      <c r="M250" s="11"/>
      <c r="N250" s="19"/>
      <c r="O250" s="23"/>
      <c r="P250" s="23"/>
    </row>
    <row r="251" spans="1:16" ht="31.5" x14ac:dyDescent="0.2">
      <c r="A251" s="9" t="s">
        <v>176</v>
      </c>
      <c r="B251" s="4" t="s">
        <v>163</v>
      </c>
      <c r="C251" s="4" t="s">
        <v>10</v>
      </c>
      <c r="D251" s="4" t="s">
        <v>46</v>
      </c>
      <c r="E251" s="4" t="s">
        <v>167</v>
      </c>
      <c r="F251" s="4" t="s">
        <v>177</v>
      </c>
      <c r="G251" s="10" t="s">
        <v>0</v>
      </c>
      <c r="H251" s="11">
        <f t="shared" ref="H251:J252" si="103">H252</f>
        <v>1922538</v>
      </c>
      <c r="I251" s="11">
        <f t="shared" si="103"/>
        <v>1922538</v>
      </c>
      <c r="J251" s="11">
        <f t="shared" si="103"/>
        <v>813442.44</v>
      </c>
      <c r="K251" s="93">
        <f t="shared" si="80"/>
        <v>0.4231086407654881</v>
      </c>
      <c r="L251" s="11"/>
      <c r="M251" s="11"/>
      <c r="N251" s="19"/>
      <c r="O251" s="23"/>
      <c r="P251" s="23"/>
    </row>
    <row r="252" spans="1:16" ht="63" x14ac:dyDescent="0.2">
      <c r="A252" s="9" t="s">
        <v>78</v>
      </c>
      <c r="B252" s="4" t="s">
        <v>163</v>
      </c>
      <c r="C252" s="4" t="s">
        <v>10</v>
      </c>
      <c r="D252" s="4" t="s">
        <v>46</v>
      </c>
      <c r="E252" s="4" t="s">
        <v>167</v>
      </c>
      <c r="F252" s="4" t="s">
        <v>177</v>
      </c>
      <c r="G252" s="4" t="s">
        <v>79</v>
      </c>
      <c r="H252" s="11">
        <f t="shared" si="103"/>
        <v>1922538</v>
      </c>
      <c r="I252" s="11">
        <f t="shared" si="103"/>
        <v>1922538</v>
      </c>
      <c r="J252" s="11">
        <f t="shared" si="103"/>
        <v>813442.44</v>
      </c>
      <c r="K252" s="93">
        <f t="shared" si="80"/>
        <v>0.4231086407654881</v>
      </c>
      <c r="L252" s="11"/>
      <c r="M252" s="11"/>
      <c r="N252" s="19"/>
      <c r="O252" s="23"/>
      <c r="P252" s="23"/>
    </row>
    <row r="253" spans="1:16" ht="31.5" x14ac:dyDescent="0.2">
      <c r="A253" s="9" t="s">
        <v>85</v>
      </c>
      <c r="B253" s="4" t="s">
        <v>163</v>
      </c>
      <c r="C253" s="4" t="s">
        <v>10</v>
      </c>
      <c r="D253" s="4" t="s">
        <v>46</v>
      </c>
      <c r="E253" s="4" t="s">
        <v>167</v>
      </c>
      <c r="F253" s="4" t="s">
        <v>177</v>
      </c>
      <c r="G253" s="4" t="s">
        <v>86</v>
      </c>
      <c r="H253" s="11">
        <v>1922538</v>
      </c>
      <c r="I253" s="11">
        <v>1922538</v>
      </c>
      <c r="J253" s="11">
        <v>813442.44</v>
      </c>
      <c r="K253" s="93">
        <f t="shared" si="80"/>
        <v>0.4231086407654881</v>
      </c>
      <c r="L253" s="11"/>
      <c r="M253" s="11"/>
      <c r="N253" s="19"/>
      <c r="O253" s="23"/>
      <c r="P253" s="23"/>
    </row>
    <row r="254" spans="1:16" ht="63" x14ac:dyDescent="0.2">
      <c r="A254" s="9" t="s">
        <v>178</v>
      </c>
      <c r="B254" s="4" t="s">
        <v>163</v>
      </c>
      <c r="C254" s="4" t="s">
        <v>10</v>
      </c>
      <c r="D254" s="4" t="s">
        <v>46</v>
      </c>
      <c r="E254" s="4" t="s">
        <v>167</v>
      </c>
      <c r="F254" s="4" t="s">
        <v>179</v>
      </c>
      <c r="G254" s="10" t="s">
        <v>0</v>
      </c>
      <c r="H254" s="11">
        <f t="shared" ref="H254:J255" si="104">H255</f>
        <v>150000</v>
      </c>
      <c r="I254" s="11">
        <f t="shared" si="104"/>
        <v>150000</v>
      </c>
      <c r="J254" s="11">
        <f t="shared" si="104"/>
        <v>30000</v>
      </c>
      <c r="K254" s="93">
        <f t="shared" si="80"/>
        <v>0.2</v>
      </c>
      <c r="L254" s="11"/>
      <c r="M254" s="11"/>
      <c r="N254" s="19"/>
      <c r="O254" s="23"/>
      <c r="P254" s="23"/>
    </row>
    <row r="255" spans="1:16" ht="47.25" x14ac:dyDescent="0.2">
      <c r="A255" s="9" t="s">
        <v>32</v>
      </c>
      <c r="B255" s="4" t="s">
        <v>163</v>
      </c>
      <c r="C255" s="4" t="s">
        <v>10</v>
      </c>
      <c r="D255" s="4" t="s">
        <v>46</v>
      </c>
      <c r="E255" s="4" t="s">
        <v>167</v>
      </c>
      <c r="F255" s="4" t="s">
        <v>179</v>
      </c>
      <c r="G255" s="4" t="s">
        <v>33</v>
      </c>
      <c r="H255" s="11">
        <f t="shared" si="104"/>
        <v>150000</v>
      </c>
      <c r="I255" s="11">
        <f t="shared" si="104"/>
        <v>150000</v>
      </c>
      <c r="J255" s="11">
        <f t="shared" si="104"/>
        <v>30000</v>
      </c>
      <c r="K255" s="93">
        <f t="shared" si="80"/>
        <v>0.2</v>
      </c>
      <c r="L255" s="11"/>
      <c r="M255" s="11"/>
      <c r="N255" s="19"/>
      <c r="O255" s="23"/>
      <c r="P255" s="23"/>
    </row>
    <row r="256" spans="1:16" ht="63" x14ac:dyDescent="0.2">
      <c r="A256" s="9" t="s">
        <v>34</v>
      </c>
      <c r="B256" s="4" t="s">
        <v>163</v>
      </c>
      <c r="C256" s="4" t="s">
        <v>10</v>
      </c>
      <c r="D256" s="4" t="s">
        <v>46</v>
      </c>
      <c r="E256" s="4" t="s">
        <v>167</v>
      </c>
      <c r="F256" s="4" t="s">
        <v>179</v>
      </c>
      <c r="G256" s="4" t="s">
        <v>35</v>
      </c>
      <c r="H256" s="11">
        <v>150000</v>
      </c>
      <c r="I256" s="11">
        <v>150000</v>
      </c>
      <c r="J256" s="11">
        <v>30000</v>
      </c>
      <c r="K256" s="93">
        <f t="shared" si="80"/>
        <v>0.2</v>
      </c>
      <c r="L256" s="11"/>
      <c r="M256" s="11"/>
      <c r="N256" s="19"/>
      <c r="O256" s="23"/>
      <c r="P256" s="23"/>
    </row>
    <row r="257" spans="1:16" ht="31.5" x14ac:dyDescent="0.2">
      <c r="A257" s="9" t="s">
        <v>180</v>
      </c>
      <c r="B257" s="4" t="s">
        <v>163</v>
      </c>
      <c r="C257" s="4" t="s">
        <v>10</v>
      </c>
      <c r="D257" s="4" t="s">
        <v>46</v>
      </c>
      <c r="E257" s="4" t="s">
        <v>167</v>
      </c>
      <c r="F257" s="4" t="s">
        <v>181</v>
      </c>
      <c r="G257" s="10" t="s">
        <v>0</v>
      </c>
      <c r="H257" s="11">
        <f t="shared" ref="H257:J258" si="105">H258</f>
        <v>6227706</v>
      </c>
      <c r="I257" s="11">
        <f t="shared" si="105"/>
        <v>6227706</v>
      </c>
      <c r="J257" s="11">
        <f t="shared" si="105"/>
        <v>1923009.59</v>
      </c>
      <c r="K257" s="93">
        <f t="shared" si="80"/>
        <v>0.30878297562537477</v>
      </c>
      <c r="L257" s="11"/>
      <c r="M257" s="11"/>
      <c r="N257" s="19"/>
      <c r="O257" s="23"/>
      <c r="P257" s="23"/>
    </row>
    <row r="258" spans="1:16" ht="63" x14ac:dyDescent="0.2">
      <c r="A258" s="9" t="s">
        <v>78</v>
      </c>
      <c r="B258" s="4" t="s">
        <v>163</v>
      </c>
      <c r="C258" s="4" t="s">
        <v>10</v>
      </c>
      <c r="D258" s="4" t="s">
        <v>46</v>
      </c>
      <c r="E258" s="4" t="s">
        <v>167</v>
      </c>
      <c r="F258" s="4" t="s">
        <v>181</v>
      </c>
      <c r="G258" s="4" t="s">
        <v>79</v>
      </c>
      <c r="H258" s="11">
        <f t="shared" si="105"/>
        <v>6227706</v>
      </c>
      <c r="I258" s="11">
        <f t="shared" si="105"/>
        <v>6227706</v>
      </c>
      <c r="J258" s="11">
        <f t="shared" si="105"/>
        <v>1923009.59</v>
      </c>
      <c r="K258" s="93">
        <f t="shared" si="80"/>
        <v>0.30878297562537477</v>
      </c>
      <c r="L258" s="11"/>
      <c r="M258" s="11"/>
      <c r="N258" s="19"/>
      <c r="O258" s="23"/>
      <c r="P258" s="23"/>
    </row>
    <row r="259" spans="1:16" ht="31.5" x14ac:dyDescent="0.2">
      <c r="A259" s="9" t="s">
        <v>85</v>
      </c>
      <c r="B259" s="4" t="s">
        <v>163</v>
      </c>
      <c r="C259" s="4" t="s">
        <v>10</v>
      </c>
      <c r="D259" s="4" t="s">
        <v>46</v>
      </c>
      <c r="E259" s="4" t="s">
        <v>167</v>
      </c>
      <c r="F259" s="4" t="s">
        <v>181</v>
      </c>
      <c r="G259" s="4" t="s">
        <v>86</v>
      </c>
      <c r="H259" s="11">
        <v>6227706</v>
      </c>
      <c r="I259" s="11">
        <v>6227706</v>
      </c>
      <c r="J259" s="11">
        <v>1923009.59</v>
      </c>
      <c r="K259" s="93">
        <f t="shared" si="80"/>
        <v>0.30878297562537477</v>
      </c>
      <c r="L259" s="11"/>
      <c r="M259" s="11"/>
      <c r="N259" s="19"/>
      <c r="O259" s="23"/>
      <c r="P259" s="23"/>
    </row>
    <row r="260" spans="1:16" ht="15.75" x14ac:dyDescent="0.2">
      <c r="A260" s="9" t="s">
        <v>182</v>
      </c>
      <c r="B260" s="4" t="s">
        <v>163</v>
      </c>
      <c r="C260" s="4" t="s">
        <v>10</v>
      </c>
      <c r="D260" s="4" t="s">
        <v>46</v>
      </c>
      <c r="E260" s="4" t="s">
        <v>167</v>
      </c>
      <c r="F260" s="4" t="s">
        <v>183</v>
      </c>
      <c r="G260" s="10" t="s">
        <v>0</v>
      </c>
      <c r="H260" s="11">
        <f t="shared" ref="H260:J261" si="106">H261</f>
        <v>54000</v>
      </c>
      <c r="I260" s="11">
        <f t="shared" si="106"/>
        <v>54000</v>
      </c>
      <c r="J260" s="11">
        <f t="shared" si="106"/>
        <v>13500</v>
      </c>
      <c r="K260" s="93">
        <f t="shared" si="80"/>
        <v>0.25</v>
      </c>
      <c r="L260" s="11"/>
      <c r="M260" s="11"/>
      <c r="N260" s="19"/>
      <c r="O260" s="23"/>
      <c r="P260" s="23"/>
    </row>
    <row r="261" spans="1:16" ht="31.5" x14ac:dyDescent="0.2">
      <c r="A261" s="9" t="s">
        <v>133</v>
      </c>
      <c r="B261" s="4" t="s">
        <v>163</v>
      </c>
      <c r="C261" s="4" t="s">
        <v>10</v>
      </c>
      <c r="D261" s="4" t="s">
        <v>46</v>
      </c>
      <c r="E261" s="4" t="s">
        <v>167</v>
      </c>
      <c r="F261" s="4" t="s">
        <v>183</v>
      </c>
      <c r="G261" s="4" t="s">
        <v>134</v>
      </c>
      <c r="H261" s="11">
        <f t="shared" si="106"/>
        <v>54000</v>
      </c>
      <c r="I261" s="11">
        <f t="shared" si="106"/>
        <v>54000</v>
      </c>
      <c r="J261" s="11">
        <f t="shared" si="106"/>
        <v>13500</v>
      </c>
      <c r="K261" s="93">
        <f t="shared" si="80"/>
        <v>0.25</v>
      </c>
      <c r="L261" s="11"/>
      <c r="M261" s="11"/>
      <c r="N261" s="19"/>
      <c r="O261" s="23"/>
      <c r="P261" s="23"/>
    </row>
    <row r="262" spans="1:16" ht="15.75" x14ac:dyDescent="0.2">
      <c r="A262" s="9" t="s">
        <v>182</v>
      </c>
      <c r="B262" s="4" t="s">
        <v>163</v>
      </c>
      <c r="C262" s="4" t="s">
        <v>10</v>
      </c>
      <c r="D262" s="4" t="s">
        <v>46</v>
      </c>
      <c r="E262" s="4" t="s">
        <v>167</v>
      </c>
      <c r="F262" s="4" t="s">
        <v>183</v>
      </c>
      <c r="G262" s="4" t="s">
        <v>184</v>
      </c>
      <c r="H262" s="11">
        <v>54000</v>
      </c>
      <c r="I262" s="11">
        <v>54000</v>
      </c>
      <c r="J262" s="11">
        <v>13500</v>
      </c>
      <c r="K262" s="93">
        <f t="shared" si="80"/>
        <v>0.25</v>
      </c>
      <c r="L262" s="11"/>
      <c r="M262" s="11"/>
      <c r="N262" s="19"/>
      <c r="O262" s="23"/>
      <c r="P262" s="23"/>
    </row>
    <row r="263" spans="1:16" ht="31.5" x14ac:dyDescent="0.2">
      <c r="A263" s="24" t="s">
        <v>301</v>
      </c>
      <c r="B263" s="4" t="s">
        <v>163</v>
      </c>
      <c r="C263" s="4" t="s">
        <v>10</v>
      </c>
      <c r="D263" s="4" t="s">
        <v>46</v>
      </c>
      <c r="E263" s="4" t="s">
        <v>167</v>
      </c>
      <c r="F263" s="26" t="s">
        <v>302</v>
      </c>
      <c r="G263" s="10" t="s">
        <v>0</v>
      </c>
      <c r="H263" s="11">
        <f>H264</f>
        <v>184000</v>
      </c>
      <c r="I263" s="11">
        <f t="shared" ref="I263:J264" si="107">I264</f>
        <v>184000</v>
      </c>
      <c r="J263" s="11">
        <f t="shared" si="107"/>
        <v>184000</v>
      </c>
      <c r="K263" s="93">
        <f t="shared" si="80"/>
        <v>1</v>
      </c>
      <c r="L263" s="11"/>
      <c r="M263" s="11"/>
      <c r="N263" s="19"/>
      <c r="O263" s="23"/>
      <c r="P263" s="23"/>
    </row>
    <row r="264" spans="1:16" ht="63" x14ac:dyDescent="0.2">
      <c r="A264" s="24" t="s">
        <v>78</v>
      </c>
      <c r="B264" s="4" t="s">
        <v>163</v>
      </c>
      <c r="C264" s="4" t="s">
        <v>10</v>
      </c>
      <c r="D264" s="4" t="s">
        <v>46</v>
      </c>
      <c r="E264" s="4" t="s">
        <v>167</v>
      </c>
      <c r="F264" s="26" t="s">
        <v>302</v>
      </c>
      <c r="G264" s="4" t="s">
        <v>79</v>
      </c>
      <c r="H264" s="11">
        <f>H265</f>
        <v>184000</v>
      </c>
      <c r="I264" s="11">
        <f t="shared" si="107"/>
        <v>184000</v>
      </c>
      <c r="J264" s="11">
        <f t="shared" si="107"/>
        <v>184000</v>
      </c>
      <c r="K264" s="93">
        <f t="shared" si="80"/>
        <v>1</v>
      </c>
      <c r="L264" s="11"/>
      <c r="M264" s="11"/>
      <c r="N264" s="19"/>
      <c r="O264" s="23"/>
      <c r="P264" s="23"/>
    </row>
    <row r="265" spans="1:16" ht="31.5" x14ac:dyDescent="0.2">
      <c r="A265" s="24" t="s">
        <v>85</v>
      </c>
      <c r="B265" s="4" t="s">
        <v>163</v>
      </c>
      <c r="C265" s="4" t="s">
        <v>10</v>
      </c>
      <c r="D265" s="4" t="s">
        <v>46</v>
      </c>
      <c r="E265" s="4" t="s">
        <v>167</v>
      </c>
      <c r="F265" s="26" t="s">
        <v>302</v>
      </c>
      <c r="G265" s="4" t="s">
        <v>86</v>
      </c>
      <c r="H265" s="11">
        <v>184000</v>
      </c>
      <c r="I265" s="11">
        <v>184000</v>
      </c>
      <c r="J265" s="11">
        <v>184000</v>
      </c>
      <c r="K265" s="93">
        <f t="shared" si="80"/>
        <v>1</v>
      </c>
      <c r="L265" s="11"/>
      <c r="M265" s="11"/>
      <c r="N265" s="19"/>
      <c r="O265" s="23"/>
      <c r="P265" s="23"/>
    </row>
    <row r="266" spans="1:16" ht="47.25" x14ac:dyDescent="0.2">
      <c r="A266" s="9" t="s">
        <v>185</v>
      </c>
      <c r="B266" s="4" t="s">
        <v>163</v>
      </c>
      <c r="C266" s="4" t="s">
        <v>10</v>
      </c>
      <c r="D266" s="4" t="s">
        <v>46</v>
      </c>
      <c r="E266" s="4" t="s">
        <v>167</v>
      </c>
      <c r="F266" s="4" t="s">
        <v>186</v>
      </c>
      <c r="G266" s="10" t="s">
        <v>0</v>
      </c>
      <c r="H266" s="11">
        <f t="shared" ref="H266:J267" si="108">H267</f>
        <v>1800000</v>
      </c>
      <c r="I266" s="11">
        <f t="shared" si="108"/>
        <v>1800000</v>
      </c>
      <c r="J266" s="11">
        <f t="shared" si="108"/>
        <v>0</v>
      </c>
      <c r="K266" s="93">
        <f t="shared" si="80"/>
        <v>0</v>
      </c>
      <c r="L266" s="11"/>
      <c r="M266" s="11"/>
      <c r="N266" s="19"/>
      <c r="O266" s="23"/>
      <c r="P266" s="23"/>
    </row>
    <row r="267" spans="1:16" ht="63" x14ac:dyDescent="0.2">
      <c r="A267" s="9" t="s">
        <v>78</v>
      </c>
      <c r="B267" s="4" t="s">
        <v>163</v>
      </c>
      <c r="C267" s="4" t="s">
        <v>10</v>
      </c>
      <c r="D267" s="4" t="s">
        <v>46</v>
      </c>
      <c r="E267" s="4" t="s">
        <v>167</v>
      </c>
      <c r="F267" s="4" t="s">
        <v>186</v>
      </c>
      <c r="G267" s="4" t="s">
        <v>79</v>
      </c>
      <c r="H267" s="11">
        <f t="shared" si="108"/>
        <v>1800000</v>
      </c>
      <c r="I267" s="11">
        <f t="shared" si="108"/>
        <v>1800000</v>
      </c>
      <c r="J267" s="11">
        <f t="shared" si="108"/>
        <v>0</v>
      </c>
      <c r="K267" s="93">
        <f t="shared" si="80"/>
        <v>0</v>
      </c>
      <c r="L267" s="11"/>
      <c r="M267" s="11"/>
      <c r="N267" s="19"/>
      <c r="O267" s="23"/>
      <c r="P267" s="23"/>
    </row>
    <row r="268" spans="1:16" ht="31.5" x14ac:dyDescent="0.2">
      <c r="A268" s="9" t="s">
        <v>85</v>
      </c>
      <c r="B268" s="4" t="s">
        <v>163</v>
      </c>
      <c r="C268" s="4" t="s">
        <v>10</v>
      </c>
      <c r="D268" s="4" t="s">
        <v>46</v>
      </c>
      <c r="E268" s="4" t="s">
        <v>167</v>
      </c>
      <c r="F268" s="4" t="s">
        <v>186</v>
      </c>
      <c r="G268" s="4" t="s">
        <v>86</v>
      </c>
      <c r="H268" s="11">
        <v>1800000</v>
      </c>
      <c r="I268" s="11">
        <v>1800000</v>
      </c>
      <c r="J268" s="11">
        <v>0</v>
      </c>
      <c r="K268" s="93">
        <f t="shared" ref="K268:K331" si="109">J268/I268</f>
        <v>0</v>
      </c>
      <c r="L268" s="11"/>
      <c r="M268" s="11"/>
      <c r="N268" s="19"/>
      <c r="O268" s="23"/>
      <c r="P268" s="23"/>
    </row>
    <row r="269" spans="1:16" ht="47.25" x14ac:dyDescent="0.2">
      <c r="A269" s="9" t="s">
        <v>270</v>
      </c>
      <c r="B269" s="4" t="s">
        <v>163</v>
      </c>
      <c r="C269" s="4" t="s">
        <v>10</v>
      </c>
      <c r="D269" s="4" t="s">
        <v>46</v>
      </c>
      <c r="E269" s="4" t="s">
        <v>167</v>
      </c>
      <c r="F269" s="4" t="s">
        <v>271</v>
      </c>
      <c r="G269" s="10" t="s">
        <v>0</v>
      </c>
      <c r="H269" s="11">
        <f t="shared" ref="H269:J270" si="110">H270</f>
        <v>4183430.11</v>
      </c>
      <c r="I269" s="11">
        <f t="shared" si="110"/>
        <v>4183430.11</v>
      </c>
      <c r="J269" s="11">
        <f t="shared" si="110"/>
        <v>599900</v>
      </c>
      <c r="K269" s="93">
        <f t="shared" si="109"/>
        <v>0.14339907306351535</v>
      </c>
      <c r="L269" s="11"/>
      <c r="M269" s="11"/>
      <c r="N269" s="19"/>
      <c r="O269" s="23"/>
      <c r="P269" s="23"/>
    </row>
    <row r="270" spans="1:16" ht="63" x14ac:dyDescent="0.2">
      <c r="A270" s="9" t="s">
        <v>78</v>
      </c>
      <c r="B270" s="4" t="s">
        <v>163</v>
      </c>
      <c r="C270" s="4" t="s">
        <v>10</v>
      </c>
      <c r="D270" s="4" t="s">
        <v>46</v>
      </c>
      <c r="E270" s="4" t="s">
        <v>167</v>
      </c>
      <c r="F270" s="4" t="s">
        <v>271</v>
      </c>
      <c r="G270" s="4" t="s">
        <v>79</v>
      </c>
      <c r="H270" s="11">
        <f t="shared" si="110"/>
        <v>4183430.11</v>
      </c>
      <c r="I270" s="11">
        <f t="shared" si="110"/>
        <v>4183430.11</v>
      </c>
      <c r="J270" s="11">
        <f t="shared" si="110"/>
        <v>599900</v>
      </c>
      <c r="K270" s="93">
        <f t="shared" si="109"/>
        <v>0.14339907306351535</v>
      </c>
      <c r="L270" s="11"/>
      <c r="M270" s="11"/>
      <c r="N270" s="19"/>
      <c r="O270" s="23"/>
      <c r="P270" s="23"/>
    </row>
    <row r="271" spans="1:16" ht="31.5" x14ac:dyDescent="0.2">
      <c r="A271" s="9" t="s">
        <v>85</v>
      </c>
      <c r="B271" s="4" t="s">
        <v>163</v>
      </c>
      <c r="C271" s="4" t="s">
        <v>10</v>
      </c>
      <c r="D271" s="4" t="s">
        <v>46</v>
      </c>
      <c r="E271" s="4" t="s">
        <v>167</v>
      </c>
      <c r="F271" s="4" t="s">
        <v>271</v>
      </c>
      <c r="G271" s="4" t="s">
        <v>86</v>
      </c>
      <c r="H271" s="11">
        <v>4183430.11</v>
      </c>
      <c r="I271" s="11">
        <v>4183430.11</v>
      </c>
      <c r="J271" s="11">
        <v>599900</v>
      </c>
      <c r="K271" s="93">
        <f t="shared" si="109"/>
        <v>0.14339907306351535</v>
      </c>
      <c r="L271" s="11"/>
      <c r="M271" s="11"/>
      <c r="N271" s="19"/>
      <c r="O271" s="23"/>
      <c r="P271" s="23"/>
    </row>
    <row r="272" spans="1:16" ht="94.5" x14ac:dyDescent="0.2">
      <c r="A272" s="24" t="s">
        <v>303</v>
      </c>
      <c r="B272" s="4" t="s">
        <v>163</v>
      </c>
      <c r="C272" s="4" t="s">
        <v>10</v>
      </c>
      <c r="D272" s="4" t="s">
        <v>46</v>
      </c>
      <c r="E272" s="4" t="s">
        <v>167</v>
      </c>
      <c r="F272" s="26" t="s">
        <v>305</v>
      </c>
      <c r="G272" s="10" t="s">
        <v>0</v>
      </c>
      <c r="H272" s="11">
        <f>H273</f>
        <v>60215.05</v>
      </c>
      <c r="I272" s="11">
        <f t="shared" ref="I272:J273" si="111">I273</f>
        <v>60215.05</v>
      </c>
      <c r="J272" s="11">
        <f t="shared" si="111"/>
        <v>0</v>
      </c>
      <c r="K272" s="93">
        <f t="shared" si="109"/>
        <v>0</v>
      </c>
      <c r="L272" s="11"/>
      <c r="M272" s="11"/>
      <c r="N272" s="19"/>
      <c r="O272" s="23"/>
      <c r="P272" s="23"/>
    </row>
    <row r="273" spans="1:16" ht="63" x14ac:dyDescent="0.2">
      <c r="A273" s="24" t="s">
        <v>78</v>
      </c>
      <c r="B273" s="4" t="s">
        <v>163</v>
      </c>
      <c r="C273" s="4" t="s">
        <v>10</v>
      </c>
      <c r="D273" s="4" t="s">
        <v>46</v>
      </c>
      <c r="E273" s="4" t="s">
        <v>167</v>
      </c>
      <c r="F273" s="26" t="s">
        <v>305</v>
      </c>
      <c r="G273" s="4" t="s">
        <v>79</v>
      </c>
      <c r="H273" s="11">
        <f>H274</f>
        <v>60215.05</v>
      </c>
      <c r="I273" s="11">
        <f t="shared" si="111"/>
        <v>60215.05</v>
      </c>
      <c r="J273" s="11">
        <f t="shared" si="111"/>
        <v>0</v>
      </c>
      <c r="K273" s="93">
        <f t="shared" si="109"/>
        <v>0</v>
      </c>
      <c r="L273" s="11"/>
      <c r="M273" s="11"/>
      <c r="N273" s="19"/>
      <c r="O273" s="23"/>
      <c r="P273" s="23"/>
    </row>
    <row r="274" spans="1:16" ht="31.5" x14ac:dyDescent="0.2">
      <c r="A274" s="24" t="s">
        <v>85</v>
      </c>
      <c r="B274" s="4" t="s">
        <v>163</v>
      </c>
      <c r="C274" s="4" t="s">
        <v>10</v>
      </c>
      <c r="D274" s="4" t="s">
        <v>46</v>
      </c>
      <c r="E274" s="4" t="s">
        <v>167</v>
      </c>
      <c r="F274" s="26" t="s">
        <v>305</v>
      </c>
      <c r="G274" s="4" t="s">
        <v>86</v>
      </c>
      <c r="H274" s="11">
        <v>60215.05</v>
      </c>
      <c r="I274" s="11">
        <v>60215.05</v>
      </c>
      <c r="J274" s="11">
        <v>0</v>
      </c>
      <c r="K274" s="93">
        <f t="shared" si="109"/>
        <v>0</v>
      </c>
      <c r="L274" s="11"/>
      <c r="M274" s="11"/>
      <c r="N274" s="19"/>
      <c r="O274" s="23"/>
      <c r="P274" s="23"/>
    </row>
    <row r="275" spans="1:16" ht="78.75" x14ac:dyDescent="0.2">
      <c r="A275" s="24" t="s">
        <v>304</v>
      </c>
      <c r="B275" s="4" t="s">
        <v>163</v>
      </c>
      <c r="C275" s="4" t="s">
        <v>10</v>
      </c>
      <c r="D275" s="4" t="s">
        <v>46</v>
      </c>
      <c r="E275" s="4" t="s">
        <v>167</v>
      </c>
      <c r="F275" s="26" t="s">
        <v>306</v>
      </c>
      <c r="G275" s="10" t="s">
        <v>0</v>
      </c>
      <c r="H275" s="11">
        <f>H276</f>
        <v>179211.47</v>
      </c>
      <c r="I275" s="11">
        <f t="shared" ref="I275:J276" si="112">I276</f>
        <v>179211.47</v>
      </c>
      <c r="J275" s="11">
        <f t="shared" si="112"/>
        <v>0</v>
      </c>
      <c r="K275" s="93">
        <f t="shared" si="109"/>
        <v>0</v>
      </c>
      <c r="L275" s="11"/>
      <c r="M275" s="11"/>
      <c r="N275" s="19"/>
      <c r="O275" s="23"/>
      <c r="P275" s="23"/>
    </row>
    <row r="276" spans="1:16" ht="63" x14ac:dyDescent="0.2">
      <c r="A276" s="24" t="s">
        <v>78</v>
      </c>
      <c r="B276" s="4" t="s">
        <v>163</v>
      </c>
      <c r="C276" s="4" t="s">
        <v>10</v>
      </c>
      <c r="D276" s="4" t="s">
        <v>46</v>
      </c>
      <c r="E276" s="4" t="s">
        <v>167</v>
      </c>
      <c r="F276" s="26" t="s">
        <v>306</v>
      </c>
      <c r="G276" s="4" t="s">
        <v>79</v>
      </c>
      <c r="H276" s="11">
        <f>H277</f>
        <v>179211.47</v>
      </c>
      <c r="I276" s="11">
        <f t="shared" si="112"/>
        <v>179211.47</v>
      </c>
      <c r="J276" s="11">
        <f t="shared" si="112"/>
        <v>0</v>
      </c>
      <c r="K276" s="93">
        <f t="shared" si="109"/>
        <v>0</v>
      </c>
      <c r="L276" s="11"/>
      <c r="M276" s="11"/>
      <c r="N276" s="19"/>
      <c r="O276" s="23"/>
      <c r="P276" s="23"/>
    </row>
    <row r="277" spans="1:16" ht="31.5" x14ac:dyDescent="0.2">
      <c r="A277" s="24" t="s">
        <v>85</v>
      </c>
      <c r="B277" s="4" t="s">
        <v>163</v>
      </c>
      <c r="C277" s="4" t="s">
        <v>10</v>
      </c>
      <c r="D277" s="4" t="s">
        <v>46</v>
      </c>
      <c r="E277" s="4" t="s">
        <v>167</v>
      </c>
      <c r="F277" s="26" t="s">
        <v>306</v>
      </c>
      <c r="G277" s="4" t="s">
        <v>86</v>
      </c>
      <c r="H277" s="11">
        <v>179211.47</v>
      </c>
      <c r="I277" s="11">
        <v>179211.47</v>
      </c>
      <c r="J277" s="11">
        <v>0</v>
      </c>
      <c r="K277" s="93">
        <f t="shared" si="109"/>
        <v>0</v>
      </c>
      <c r="L277" s="11"/>
      <c r="M277" s="11"/>
      <c r="N277" s="19"/>
      <c r="O277" s="23"/>
      <c r="P277" s="23"/>
    </row>
    <row r="278" spans="1:16" ht="31.5" x14ac:dyDescent="0.2">
      <c r="A278" s="5" t="s">
        <v>187</v>
      </c>
      <c r="B278" s="6" t="s">
        <v>163</v>
      </c>
      <c r="C278" s="6" t="s">
        <v>10</v>
      </c>
      <c r="D278" s="6" t="s">
        <v>50</v>
      </c>
      <c r="E278" s="3" t="s">
        <v>0</v>
      </c>
      <c r="F278" s="3" t="s">
        <v>0</v>
      </c>
      <c r="G278" s="3" t="s">
        <v>0</v>
      </c>
      <c r="H278" s="7">
        <f t="shared" ref="H278:J281" si="113">H279</f>
        <v>748800</v>
      </c>
      <c r="I278" s="7">
        <f t="shared" si="113"/>
        <v>748800</v>
      </c>
      <c r="J278" s="7">
        <f t="shared" si="113"/>
        <v>0</v>
      </c>
      <c r="K278" s="93">
        <f t="shared" si="109"/>
        <v>0</v>
      </c>
      <c r="L278" s="7"/>
      <c r="M278" s="7"/>
      <c r="N278" s="18"/>
      <c r="O278" s="22"/>
      <c r="P278" s="22"/>
    </row>
    <row r="279" spans="1:16" ht="31.5" x14ac:dyDescent="0.2">
      <c r="A279" s="5" t="s">
        <v>166</v>
      </c>
      <c r="B279" s="6" t="s">
        <v>163</v>
      </c>
      <c r="C279" s="6" t="s">
        <v>10</v>
      </c>
      <c r="D279" s="6" t="s">
        <v>50</v>
      </c>
      <c r="E279" s="6" t="s">
        <v>167</v>
      </c>
      <c r="F279" s="8" t="s">
        <v>0</v>
      </c>
      <c r="G279" s="8" t="s">
        <v>0</v>
      </c>
      <c r="H279" s="7">
        <f t="shared" si="113"/>
        <v>748800</v>
      </c>
      <c r="I279" s="7">
        <f t="shared" si="113"/>
        <v>748800</v>
      </c>
      <c r="J279" s="7">
        <f t="shared" si="113"/>
        <v>0</v>
      </c>
      <c r="K279" s="93">
        <f t="shared" si="109"/>
        <v>0</v>
      </c>
      <c r="L279" s="7"/>
      <c r="M279" s="7"/>
      <c r="N279" s="18"/>
      <c r="O279" s="22"/>
      <c r="P279" s="22"/>
    </row>
    <row r="280" spans="1:16" ht="31.5" x14ac:dyDescent="0.2">
      <c r="A280" s="9" t="s">
        <v>188</v>
      </c>
      <c r="B280" s="4" t="s">
        <v>163</v>
      </c>
      <c r="C280" s="4" t="s">
        <v>10</v>
      </c>
      <c r="D280" s="4" t="s">
        <v>50</v>
      </c>
      <c r="E280" s="4" t="s">
        <v>167</v>
      </c>
      <c r="F280" s="4" t="s">
        <v>189</v>
      </c>
      <c r="G280" s="10" t="s">
        <v>0</v>
      </c>
      <c r="H280" s="11">
        <f t="shared" si="113"/>
        <v>748800</v>
      </c>
      <c r="I280" s="11">
        <f t="shared" si="113"/>
        <v>748800</v>
      </c>
      <c r="J280" s="11">
        <f t="shared" si="113"/>
        <v>0</v>
      </c>
      <c r="K280" s="93">
        <f t="shared" si="109"/>
        <v>0</v>
      </c>
      <c r="L280" s="11"/>
      <c r="M280" s="11"/>
      <c r="N280" s="19"/>
      <c r="O280" s="23"/>
      <c r="P280" s="23"/>
    </row>
    <row r="281" spans="1:16" ht="63" x14ac:dyDescent="0.2">
      <c r="A281" s="9" t="s">
        <v>78</v>
      </c>
      <c r="B281" s="4" t="s">
        <v>163</v>
      </c>
      <c r="C281" s="4" t="s">
        <v>10</v>
      </c>
      <c r="D281" s="4" t="s">
        <v>50</v>
      </c>
      <c r="E281" s="4" t="s">
        <v>167</v>
      </c>
      <c r="F281" s="4" t="s">
        <v>189</v>
      </c>
      <c r="G281" s="4" t="s">
        <v>79</v>
      </c>
      <c r="H281" s="11">
        <f t="shared" si="113"/>
        <v>748800</v>
      </c>
      <c r="I281" s="11">
        <f t="shared" si="113"/>
        <v>748800</v>
      </c>
      <c r="J281" s="11">
        <f t="shared" si="113"/>
        <v>0</v>
      </c>
      <c r="K281" s="93">
        <f t="shared" si="109"/>
        <v>0</v>
      </c>
      <c r="L281" s="11"/>
      <c r="M281" s="11"/>
      <c r="N281" s="19"/>
      <c r="O281" s="23"/>
      <c r="P281" s="23"/>
    </row>
    <row r="282" spans="1:16" ht="31.5" x14ac:dyDescent="0.2">
      <c r="A282" s="9" t="s">
        <v>85</v>
      </c>
      <c r="B282" s="4" t="s">
        <v>163</v>
      </c>
      <c r="C282" s="4" t="s">
        <v>10</v>
      </c>
      <c r="D282" s="4" t="s">
        <v>50</v>
      </c>
      <c r="E282" s="4" t="s">
        <v>167</v>
      </c>
      <c r="F282" s="4" t="s">
        <v>189</v>
      </c>
      <c r="G282" s="4" t="s">
        <v>86</v>
      </c>
      <c r="H282" s="11">
        <v>748800</v>
      </c>
      <c r="I282" s="11">
        <v>748800</v>
      </c>
      <c r="J282" s="11">
        <v>0</v>
      </c>
      <c r="K282" s="93">
        <f t="shared" si="109"/>
        <v>0</v>
      </c>
      <c r="L282" s="11"/>
      <c r="M282" s="11"/>
      <c r="N282" s="19"/>
      <c r="O282" s="23"/>
      <c r="P282" s="23"/>
    </row>
    <row r="283" spans="1:16" ht="31.5" x14ac:dyDescent="0.2">
      <c r="A283" s="5" t="s">
        <v>272</v>
      </c>
      <c r="B283" s="6" t="s">
        <v>163</v>
      </c>
      <c r="C283" s="6" t="s">
        <v>10</v>
      </c>
      <c r="D283" s="6" t="s">
        <v>273</v>
      </c>
      <c r="E283" s="3" t="s">
        <v>0</v>
      </c>
      <c r="F283" s="3" t="s">
        <v>0</v>
      </c>
      <c r="G283" s="3" t="s">
        <v>0</v>
      </c>
      <c r="H283" s="7">
        <f t="shared" ref="H283:J286" si="114">H284</f>
        <v>545420</v>
      </c>
      <c r="I283" s="7">
        <f t="shared" si="114"/>
        <v>545420</v>
      </c>
      <c r="J283" s="7">
        <f t="shared" si="114"/>
        <v>521919.19</v>
      </c>
      <c r="K283" s="93">
        <f t="shared" si="109"/>
        <v>0.95691245278867665</v>
      </c>
      <c r="L283" s="7"/>
      <c r="M283" s="7"/>
      <c r="N283" s="18"/>
      <c r="O283" s="22"/>
      <c r="P283" s="22"/>
    </row>
    <row r="284" spans="1:16" ht="31.5" x14ac:dyDescent="0.2">
      <c r="A284" s="5" t="s">
        <v>166</v>
      </c>
      <c r="B284" s="6" t="s">
        <v>163</v>
      </c>
      <c r="C284" s="6" t="s">
        <v>10</v>
      </c>
      <c r="D284" s="6" t="s">
        <v>273</v>
      </c>
      <c r="E284" s="6" t="s">
        <v>167</v>
      </c>
      <c r="F284" s="8" t="s">
        <v>0</v>
      </c>
      <c r="G284" s="8" t="s">
        <v>0</v>
      </c>
      <c r="H284" s="7">
        <f t="shared" si="114"/>
        <v>545420</v>
      </c>
      <c r="I284" s="7">
        <f t="shared" si="114"/>
        <v>545420</v>
      </c>
      <c r="J284" s="7">
        <f t="shared" si="114"/>
        <v>521919.19</v>
      </c>
      <c r="K284" s="93">
        <f t="shared" si="109"/>
        <v>0.95691245278867665</v>
      </c>
      <c r="L284" s="7"/>
      <c r="M284" s="7"/>
      <c r="N284" s="18"/>
      <c r="O284" s="22"/>
      <c r="P284" s="22"/>
    </row>
    <row r="285" spans="1:16" ht="94.5" x14ac:dyDescent="0.2">
      <c r="A285" s="9" t="s">
        <v>274</v>
      </c>
      <c r="B285" s="4" t="s">
        <v>163</v>
      </c>
      <c r="C285" s="4" t="s">
        <v>10</v>
      </c>
      <c r="D285" s="4" t="s">
        <v>273</v>
      </c>
      <c r="E285" s="4" t="s">
        <v>167</v>
      </c>
      <c r="F285" s="4" t="s">
        <v>275</v>
      </c>
      <c r="G285" s="10" t="s">
        <v>0</v>
      </c>
      <c r="H285" s="11">
        <f t="shared" si="114"/>
        <v>545420</v>
      </c>
      <c r="I285" s="11">
        <f t="shared" si="114"/>
        <v>545420</v>
      </c>
      <c r="J285" s="11">
        <f t="shared" si="114"/>
        <v>521919.19</v>
      </c>
      <c r="K285" s="93">
        <f t="shared" si="109"/>
        <v>0.95691245278867665</v>
      </c>
      <c r="L285" s="11"/>
      <c r="M285" s="11"/>
      <c r="N285" s="19"/>
      <c r="O285" s="23"/>
      <c r="P285" s="23"/>
    </row>
    <row r="286" spans="1:16" ht="63" x14ac:dyDescent="0.2">
      <c r="A286" s="9" t="s">
        <v>78</v>
      </c>
      <c r="B286" s="4" t="s">
        <v>163</v>
      </c>
      <c r="C286" s="4" t="s">
        <v>10</v>
      </c>
      <c r="D286" s="4" t="s">
        <v>273</v>
      </c>
      <c r="E286" s="4" t="s">
        <v>167</v>
      </c>
      <c r="F286" s="4" t="s">
        <v>275</v>
      </c>
      <c r="G286" s="4" t="s">
        <v>79</v>
      </c>
      <c r="H286" s="11">
        <f t="shared" si="114"/>
        <v>545420</v>
      </c>
      <c r="I286" s="11">
        <f t="shared" si="114"/>
        <v>545420</v>
      </c>
      <c r="J286" s="11">
        <f t="shared" si="114"/>
        <v>521919.19</v>
      </c>
      <c r="K286" s="93">
        <f t="shared" si="109"/>
        <v>0.95691245278867665</v>
      </c>
      <c r="L286" s="11"/>
      <c r="M286" s="11"/>
      <c r="N286" s="19"/>
      <c r="O286" s="23"/>
      <c r="P286" s="23"/>
    </row>
    <row r="287" spans="1:16" ht="31.5" x14ac:dyDescent="0.2">
      <c r="A287" s="9" t="s">
        <v>85</v>
      </c>
      <c r="B287" s="4" t="s">
        <v>163</v>
      </c>
      <c r="C287" s="4" t="s">
        <v>10</v>
      </c>
      <c r="D287" s="4" t="s">
        <v>273</v>
      </c>
      <c r="E287" s="4" t="s">
        <v>167</v>
      </c>
      <c r="F287" s="4" t="s">
        <v>275</v>
      </c>
      <c r="G287" s="4" t="s">
        <v>86</v>
      </c>
      <c r="H287" s="11">
        <v>545420</v>
      </c>
      <c r="I287" s="11">
        <v>545420</v>
      </c>
      <c r="J287" s="11">
        <v>521919.19</v>
      </c>
      <c r="K287" s="93">
        <f t="shared" si="109"/>
        <v>0.95691245278867665</v>
      </c>
      <c r="L287" s="11"/>
      <c r="M287" s="11"/>
      <c r="N287" s="19"/>
      <c r="O287" s="23"/>
      <c r="P287" s="23"/>
    </row>
    <row r="288" spans="1:16" ht="47.25" x14ac:dyDescent="0.2">
      <c r="A288" s="5" t="s">
        <v>190</v>
      </c>
      <c r="B288" s="6" t="s">
        <v>163</v>
      </c>
      <c r="C288" s="6" t="s">
        <v>11</v>
      </c>
      <c r="D288" s="6" t="s">
        <v>0</v>
      </c>
      <c r="E288" s="3" t="s">
        <v>0</v>
      </c>
      <c r="F288" s="3" t="s">
        <v>0</v>
      </c>
      <c r="G288" s="3" t="s">
        <v>0</v>
      </c>
      <c r="H288" s="7">
        <f>H289+H294</f>
        <v>2212157</v>
      </c>
      <c r="I288" s="7">
        <f t="shared" ref="I288:J288" si="115">I289+I294</f>
        <v>2212157</v>
      </c>
      <c r="J288" s="7">
        <f t="shared" si="115"/>
        <v>572271.34000000008</v>
      </c>
      <c r="K288" s="93">
        <f t="shared" si="109"/>
        <v>0.25869381784385109</v>
      </c>
      <c r="L288" s="7"/>
      <c r="M288" s="7"/>
      <c r="N288" s="18"/>
      <c r="O288" s="22"/>
      <c r="P288" s="22"/>
    </row>
    <row r="289" spans="1:16" ht="47.25" x14ac:dyDescent="0.2">
      <c r="A289" s="5" t="s">
        <v>191</v>
      </c>
      <c r="B289" s="6" t="s">
        <v>163</v>
      </c>
      <c r="C289" s="6" t="s">
        <v>11</v>
      </c>
      <c r="D289" s="6" t="s">
        <v>61</v>
      </c>
      <c r="E289" s="3" t="s">
        <v>0</v>
      </c>
      <c r="F289" s="3" t="s">
        <v>0</v>
      </c>
      <c r="G289" s="3" t="s">
        <v>0</v>
      </c>
      <c r="H289" s="7">
        <f t="shared" ref="H289:J292" si="116">H290</f>
        <v>176400</v>
      </c>
      <c r="I289" s="7">
        <f t="shared" si="116"/>
        <v>176400</v>
      </c>
      <c r="J289" s="7">
        <f t="shared" si="116"/>
        <v>70700</v>
      </c>
      <c r="K289" s="93">
        <f t="shared" si="109"/>
        <v>0.40079365079365081</v>
      </c>
      <c r="L289" s="7"/>
      <c r="M289" s="7"/>
      <c r="N289" s="18"/>
      <c r="O289" s="22"/>
      <c r="P289" s="22"/>
    </row>
    <row r="290" spans="1:16" ht="31.5" x14ac:dyDescent="0.2">
      <c r="A290" s="5" t="s">
        <v>166</v>
      </c>
      <c r="B290" s="6" t="s">
        <v>163</v>
      </c>
      <c r="C290" s="6" t="s">
        <v>11</v>
      </c>
      <c r="D290" s="6" t="s">
        <v>61</v>
      </c>
      <c r="E290" s="6" t="s">
        <v>167</v>
      </c>
      <c r="F290" s="8" t="s">
        <v>0</v>
      </c>
      <c r="G290" s="8" t="s">
        <v>0</v>
      </c>
      <c r="H290" s="7">
        <f t="shared" si="116"/>
        <v>176400</v>
      </c>
      <c r="I290" s="7">
        <f t="shared" si="116"/>
        <v>176400</v>
      </c>
      <c r="J290" s="7">
        <f t="shared" si="116"/>
        <v>70700</v>
      </c>
      <c r="K290" s="93">
        <f t="shared" si="109"/>
        <v>0.40079365079365081</v>
      </c>
      <c r="L290" s="7"/>
      <c r="M290" s="7"/>
      <c r="N290" s="18"/>
      <c r="O290" s="22"/>
      <c r="P290" s="22"/>
    </row>
    <row r="291" spans="1:16" ht="173.25" x14ac:dyDescent="0.2">
      <c r="A291" s="9" t="s">
        <v>278</v>
      </c>
      <c r="B291" s="4" t="s">
        <v>163</v>
      </c>
      <c r="C291" s="4" t="s">
        <v>11</v>
      </c>
      <c r="D291" s="4" t="s">
        <v>61</v>
      </c>
      <c r="E291" s="4" t="s">
        <v>167</v>
      </c>
      <c r="F291" s="4" t="s">
        <v>283</v>
      </c>
      <c r="G291" s="10" t="s">
        <v>0</v>
      </c>
      <c r="H291" s="11">
        <f t="shared" si="116"/>
        <v>176400</v>
      </c>
      <c r="I291" s="11">
        <f t="shared" si="116"/>
        <v>176400</v>
      </c>
      <c r="J291" s="11">
        <f t="shared" si="116"/>
        <v>70700</v>
      </c>
      <c r="K291" s="93">
        <f t="shared" si="109"/>
        <v>0.40079365079365081</v>
      </c>
      <c r="L291" s="11"/>
      <c r="M291" s="11"/>
      <c r="N291" s="19"/>
      <c r="O291" s="23"/>
      <c r="P291" s="23"/>
    </row>
    <row r="292" spans="1:16" ht="31.5" x14ac:dyDescent="0.2">
      <c r="A292" s="9" t="s">
        <v>133</v>
      </c>
      <c r="B292" s="4" t="s">
        <v>163</v>
      </c>
      <c r="C292" s="4" t="s">
        <v>11</v>
      </c>
      <c r="D292" s="4" t="s">
        <v>61</v>
      </c>
      <c r="E292" s="4" t="s">
        <v>167</v>
      </c>
      <c r="F292" s="4" t="s">
        <v>283</v>
      </c>
      <c r="G292" s="4" t="s">
        <v>134</v>
      </c>
      <c r="H292" s="11">
        <f t="shared" si="116"/>
        <v>176400</v>
      </c>
      <c r="I292" s="11">
        <f t="shared" si="116"/>
        <v>176400</v>
      </c>
      <c r="J292" s="11">
        <f t="shared" si="116"/>
        <v>70700</v>
      </c>
      <c r="K292" s="93">
        <f t="shared" si="109"/>
        <v>0.40079365079365081</v>
      </c>
      <c r="L292" s="11"/>
      <c r="M292" s="11"/>
      <c r="N292" s="19"/>
      <c r="O292" s="23"/>
      <c r="P292" s="23"/>
    </row>
    <row r="293" spans="1:16" ht="47.25" x14ac:dyDescent="0.2">
      <c r="A293" s="9" t="s">
        <v>135</v>
      </c>
      <c r="B293" s="4" t="s">
        <v>163</v>
      </c>
      <c r="C293" s="4" t="s">
        <v>11</v>
      </c>
      <c r="D293" s="4" t="s">
        <v>61</v>
      </c>
      <c r="E293" s="4" t="s">
        <v>167</v>
      </c>
      <c r="F293" s="4" t="s">
        <v>283</v>
      </c>
      <c r="G293" s="4" t="s">
        <v>136</v>
      </c>
      <c r="H293" s="11">
        <v>176400</v>
      </c>
      <c r="I293" s="11">
        <v>176400</v>
      </c>
      <c r="J293" s="11">
        <v>70700</v>
      </c>
      <c r="K293" s="93">
        <f t="shared" si="109"/>
        <v>0.40079365079365081</v>
      </c>
      <c r="L293" s="11"/>
      <c r="M293" s="11"/>
      <c r="N293" s="19"/>
      <c r="O293" s="23"/>
      <c r="P293" s="23"/>
    </row>
    <row r="294" spans="1:16" ht="126" x14ac:dyDescent="0.2">
      <c r="A294" s="5" t="s">
        <v>192</v>
      </c>
      <c r="B294" s="6" t="s">
        <v>163</v>
      </c>
      <c r="C294" s="6" t="s">
        <v>11</v>
      </c>
      <c r="D294" s="6" t="s">
        <v>193</v>
      </c>
      <c r="E294" s="3" t="s">
        <v>0</v>
      </c>
      <c r="F294" s="3" t="s">
        <v>0</v>
      </c>
      <c r="G294" s="3" t="s">
        <v>0</v>
      </c>
      <c r="H294" s="7">
        <f t="shared" ref="H294:J297" si="117">H295</f>
        <v>2035757</v>
      </c>
      <c r="I294" s="7">
        <f t="shared" si="117"/>
        <v>2035757</v>
      </c>
      <c r="J294" s="7">
        <f t="shared" si="117"/>
        <v>501571.34</v>
      </c>
      <c r="K294" s="93">
        <f t="shared" si="109"/>
        <v>0.24638075173019178</v>
      </c>
      <c r="L294" s="7"/>
      <c r="M294" s="7"/>
      <c r="N294" s="18"/>
      <c r="O294" s="22"/>
      <c r="P294" s="22"/>
    </row>
    <row r="295" spans="1:16" ht="31.5" x14ac:dyDescent="0.2">
      <c r="A295" s="5" t="s">
        <v>166</v>
      </c>
      <c r="B295" s="6" t="s">
        <v>163</v>
      </c>
      <c r="C295" s="6" t="s">
        <v>11</v>
      </c>
      <c r="D295" s="6" t="s">
        <v>193</v>
      </c>
      <c r="E295" s="6" t="s">
        <v>167</v>
      </c>
      <c r="F295" s="8" t="s">
        <v>0</v>
      </c>
      <c r="G295" s="8" t="s">
        <v>0</v>
      </c>
      <c r="H295" s="7">
        <f t="shared" si="117"/>
        <v>2035757</v>
      </c>
      <c r="I295" s="7">
        <f t="shared" si="117"/>
        <v>2035757</v>
      </c>
      <c r="J295" s="7">
        <f t="shared" si="117"/>
        <v>501571.34</v>
      </c>
      <c r="K295" s="93">
        <f t="shared" si="109"/>
        <v>0.24638075173019178</v>
      </c>
      <c r="L295" s="7"/>
      <c r="M295" s="7"/>
      <c r="N295" s="18"/>
      <c r="O295" s="22"/>
      <c r="P295" s="22"/>
    </row>
    <row r="296" spans="1:16" ht="94.5" x14ac:dyDescent="0.2">
      <c r="A296" s="9" t="s">
        <v>194</v>
      </c>
      <c r="B296" s="4" t="s">
        <v>163</v>
      </c>
      <c r="C296" s="4" t="s">
        <v>11</v>
      </c>
      <c r="D296" s="4" t="s">
        <v>193</v>
      </c>
      <c r="E296" s="4" t="s">
        <v>167</v>
      </c>
      <c r="F296" s="4" t="s">
        <v>195</v>
      </c>
      <c r="G296" s="10" t="s">
        <v>0</v>
      </c>
      <c r="H296" s="11">
        <f t="shared" si="117"/>
        <v>2035757</v>
      </c>
      <c r="I296" s="11">
        <f t="shared" si="117"/>
        <v>2035757</v>
      </c>
      <c r="J296" s="11">
        <f t="shared" si="117"/>
        <v>501571.34</v>
      </c>
      <c r="K296" s="93">
        <f t="shared" si="109"/>
        <v>0.24638075173019178</v>
      </c>
      <c r="L296" s="11"/>
      <c r="M296" s="11"/>
      <c r="N296" s="19"/>
      <c r="O296" s="23"/>
      <c r="P296" s="23"/>
    </row>
    <row r="297" spans="1:16" ht="31.5" x14ac:dyDescent="0.2">
      <c r="A297" s="9" t="s">
        <v>133</v>
      </c>
      <c r="B297" s="4" t="s">
        <v>163</v>
      </c>
      <c r="C297" s="4" t="s">
        <v>11</v>
      </c>
      <c r="D297" s="4" t="s">
        <v>193</v>
      </c>
      <c r="E297" s="4" t="s">
        <v>167</v>
      </c>
      <c r="F297" s="4" t="s">
        <v>195</v>
      </c>
      <c r="G297" s="4" t="s">
        <v>134</v>
      </c>
      <c r="H297" s="11">
        <f t="shared" si="117"/>
        <v>2035757</v>
      </c>
      <c r="I297" s="11">
        <f t="shared" si="117"/>
        <v>2035757</v>
      </c>
      <c r="J297" s="11">
        <f t="shared" si="117"/>
        <v>501571.34</v>
      </c>
      <c r="K297" s="93">
        <f t="shared" si="109"/>
        <v>0.24638075173019178</v>
      </c>
      <c r="L297" s="11"/>
      <c r="M297" s="11"/>
      <c r="N297" s="19"/>
      <c r="O297" s="23"/>
      <c r="P297" s="23"/>
    </row>
    <row r="298" spans="1:16" ht="47.25" x14ac:dyDescent="0.2">
      <c r="A298" s="9" t="s">
        <v>135</v>
      </c>
      <c r="B298" s="4" t="s">
        <v>163</v>
      </c>
      <c r="C298" s="4" t="s">
        <v>11</v>
      </c>
      <c r="D298" s="4" t="s">
        <v>193</v>
      </c>
      <c r="E298" s="4" t="s">
        <v>167</v>
      </c>
      <c r="F298" s="4" t="s">
        <v>195</v>
      </c>
      <c r="G298" s="4" t="s">
        <v>136</v>
      </c>
      <c r="H298" s="11">
        <v>2035757</v>
      </c>
      <c r="I298" s="11">
        <v>2035757</v>
      </c>
      <c r="J298" s="11">
        <v>501571.34</v>
      </c>
      <c r="K298" s="93">
        <f t="shared" si="109"/>
        <v>0.24638075173019178</v>
      </c>
      <c r="L298" s="11"/>
      <c r="M298" s="11"/>
      <c r="N298" s="19"/>
      <c r="O298" s="23"/>
      <c r="P298" s="23"/>
    </row>
    <row r="299" spans="1:16" ht="47.25" x14ac:dyDescent="0.2">
      <c r="A299" s="5" t="s">
        <v>196</v>
      </c>
      <c r="B299" s="6" t="s">
        <v>197</v>
      </c>
      <c r="C299" s="3" t="s">
        <v>0</v>
      </c>
      <c r="D299" s="3" t="s">
        <v>0</v>
      </c>
      <c r="E299" s="3" t="s">
        <v>0</v>
      </c>
      <c r="F299" s="3" t="s">
        <v>0</v>
      </c>
      <c r="G299" s="3" t="s">
        <v>0</v>
      </c>
      <c r="H299" s="7">
        <f>H300+H313+H343+H352</f>
        <v>59405203.939999998</v>
      </c>
      <c r="I299" s="7">
        <f t="shared" ref="I299:J299" si="118">I300+I313+I343+I352</f>
        <v>59405203.939999998</v>
      </c>
      <c r="J299" s="7">
        <f t="shared" si="118"/>
        <v>26228032.140000001</v>
      </c>
      <c r="K299" s="93">
        <f t="shared" si="109"/>
        <v>0.4415106825740493</v>
      </c>
      <c r="L299" s="7"/>
      <c r="M299" s="7"/>
      <c r="N299" s="18"/>
      <c r="O299" s="22"/>
      <c r="P299" s="22"/>
    </row>
    <row r="300" spans="1:16" ht="47.25" x14ac:dyDescent="0.2">
      <c r="A300" s="5" t="s">
        <v>198</v>
      </c>
      <c r="B300" s="6" t="s">
        <v>197</v>
      </c>
      <c r="C300" s="6" t="s">
        <v>9</v>
      </c>
      <c r="D300" s="6" t="s">
        <v>0</v>
      </c>
      <c r="E300" s="3" t="s">
        <v>0</v>
      </c>
      <c r="F300" s="3" t="s">
        <v>0</v>
      </c>
      <c r="G300" s="3" t="s">
        <v>0</v>
      </c>
      <c r="H300" s="7">
        <f t="shared" ref="H300:J301" si="119">H301</f>
        <v>9630836.5999999996</v>
      </c>
      <c r="I300" s="7">
        <f t="shared" si="119"/>
        <v>9630836.5999999996</v>
      </c>
      <c r="J300" s="7">
        <f t="shared" si="119"/>
        <v>4217255.55</v>
      </c>
      <c r="K300" s="93">
        <f t="shared" si="109"/>
        <v>0.43789088374731638</v>
      </c>
      <c r="L300" s="7"/>
      <c r="M300" s="7"/>
      <c r="N300" s="18"/>
      <c r="O300" s="22"/>
      <c r="P300" s="22"/>
    </row>
    <row r="301" spans="1:16" ht="31.5" x14ac:dyDescent="0.2">
      <c r="A301" s="5" t="s">
        <v>199</v>
      </c>
      <c r="B301" s="6" t="s">
        <v>197</v>
      </c>
      <c r="C301" s="6" t="s">
        <v>9</v>
      </c>
      <c r="D301" s="6" t="s">
        <v>21</v>
      </c>
      <c r="E301" s="3" t="s">
        <v>0</v>
      </c>
      <c r="F301" s="3" t="s">
        <v>0</v>
      </c>
      <c r="G301" s="3" t="s">
        <v>0</v>
      </c>
      <c r="H301" s="7">
        <f t="shared" si="119"/>
        <v>9630836.5999999996</v>
      </c>
      <c r="I301" s="7">
        <f t="shared" si="119"/>
        <v>9630836.5999999996</v>
      </c>
      <c r="J301" s="7">
        <f t="shared" si="119"/>
        <v>4217255.55</v>
      </c>
      <c r="K301" s="93">
        <f t="shared" si="109"/>
        <v>0.43789088374731638</v>
      </c>
      <c r="L301" s="7"/>
      <c r="M301" s="7"/>
      <c r="N301" s="18"/>
      <c r="O301" s="22"/>
      <c r="P301" s="22"/>
    </row>
    <row r="302" spans="1:16" ht="63" x14ac:dyDescent="0.2">
      <c r="A302" s="5" t="s">
        <v>200</v>
      </c>
      <c r="B302" s="6" t="s">
        <v>197</v>
      </c>
      <c r="C302" s="6" t="s">
        <v>9</v>
      </c>
      <c r="D302" s="6" t="s">
        <v>21</v>
      </c>
      <c r="E302" s="6" t="s">
        <v>201</v>
      </c>
      <c r="F302" s="8" t="s">
        <v>0</v>
      </c>
      <c r="G302" s="8" t="s">
        <v>0</v>
      </c>
      <c r="H302" s="7">
        <f>H303+H306</f>
        <v>9630836.5999999996</v>
      </c>
      <c r="I302" s="7">
        <f t="shared" ref="I302:J302" si="120">I303+I306</f>
        <v>9630836.5999999996</v>
      </c>
      <c r="J302" s="7">
        <f t="shared" si="120"/>
        <v>4217255.55</v>
      </c>
      <c r="K302" s="93">
        <f t="shared" si="109"/>
        <v>0.43789088374731638</v>
      </c>
      <c r="L302" s="7"/>
      <c r="M302" s="7"/>
      <c r="N302" s="18"/>
      <c r="O302" s="22"/>
      <c r="P302" s="22"/>
    </row>
    <row r="303" spans="1:16" ht="47.25" x14ac:dyDescent="0.2">
      <c r="A303" s="9" t="s">
        <v>30</v>
      </c>
      <c r="B303" s="4" t="s">
        <v>197</v>
      </c>
      <c r="C303" s="4" t="s">
        <v>9</v>
      </c>
      <c r="D303" s="4" t="s">
        <v>21</v>
      </c>
      <c r="E303" s="4" t="s">
        <v>201</v>
      </c>
      <c r="F303" s="4" t="s">
        <v>31</v>
      </c>
      <c r="G303" s="10" t="s">
        <v>0</v>
      </c>
      <c r="H303" s="11">
        <f t="shared" ref="H303:J304" si="121">H304</f>
        <v>1300275</v>
      </c>
      <c r="I303" s="11">
        <f t="shared" si="121"/>
        <v>1300275</v>
      </c>
      <c r="J303" s="11">
        <f t="shared" si="121"/>
        <v>463525.89</v>
      </c>
      <c r="K303" s="93">
        <f t="shared" si="109"/>
        <v>0.35648296706465943</v>
      </c>
      <c r="L303" s="11"/>
      <c r="M303" s="11"/>
      <c r="N303" s="19"/>
      <c r="O303" s="23"/>
      <c r="P303" s="23"/>
    </row>
    <row r="304" spans="1:16" ht="126" x14ac:dyDescent="0.2">
      <c r="A304" s="9" t="s">
        <v>26</v>
      </c>
      <c r="B304" s="4" t="s">
        <v>197</v>
      </c>
      <c r="C304" s="4" t="s">
        <v>9</v>
      </c>
      <c r="D304" s="4" t="s">
        <v>21</v>
      </c>
      <c r="E304" s="4" t="s">
        <v>201</v>
      </c>
      <c r="F304" s="4" t="s">
        <v>31</v>
      </c>
      <c r="G304" s="4" t="s">
        <v>27</v>
      </c>
      <c r="H304" s="11">
        <f t="shared" si="121"/>
        <v>1300275</v>
      </c>
      <c r="I304" s="11">
        <f t="shared" si="121"/>
        <v>1300275</v>
      </c>
      <c r="J304" s="11">
        <f t="shared" si="121"/>
        <v>463525.89</v>
      </c>
      <c r="K304" s="93">
        <f t="shared" si="109"/>
        <v>0.35648296706465943</v>
      </c>
      <c r="L304" s="11"/>
      <c r="M304" s="11"/>
      <c r="N304" s="19"/>
      <c r="O304" s="23"/>
      <c r="P304" s="23"/>
    </row>
    <row r="305" spans="1:16" ht="47.25" x14ac:dyDescent="0.2">
      <c r="A305" s="9" t="s">
        <v>28</v>
      </c>
      <c r="B305" s="4" t="s">
        <v>197</v>
      </c>
      <c r="C305" s="4" t="s">
        <v>9</v>
      </c>
      <c r="D305" s="4" t="s">
        <v>21</v>
      </c>
      <c r="E305" s="4" t="s">
        <v>201</v>
      </c>
      <c r="F305" s="4" t="s">
        <v>31</v>
      </c>
      <c r="G305" s="4" t="s">
        <v>29</v>
      </c>
      <c r="H305" s="11">
        <v>1300275</v>
      </c>
      <c r="I305" s="11">
        <v>1300275</v>
      </c>
      <c r="J305" s="11">
        <v>463525.89</v>
      </c>
      <c r="K305" s="93">
        <f t="shared" si="109"/>
        <v>0.35648296706465943</v>
      </c>
      <c r="L305" s="11"/>
      <c r="M305" s="11"/>
      <c r="N305" s="19"/>
      <c r="O305" s="23"/>
      <c r="P305" s="23"/>
    </row>
    <row r="306" spans="1:16" ht="63" x14ac:dyDescent="0.2">
      <c r="A306" s="9" t="s">
        <v>168</v>
      </c>
      <c r="B306" s="4" t="s">
        <v>197</v>
      </c>
      <c r="C306" s="4" t="s">
        <v>9</v>
      </c>
      <c r="D306" s="4" t="s">
        <v>21</v>
      </c>
      <c r="E306" s="4" t="s">
        <v>201</v>
      </c>
      <c r="F306" s="4" t="s">
        <v>169</v>
      </c>
      <c r="G306" s="10" t="s">
        <v>0</v>
      </c>
      <c r="H306" s="11">
        <f>H307+H309+H311</f>
        <v>8330561.5999999996</v>
      </c>
      <c r="I306" s="11">
        <f t="shared" ref="I306:J306" si="122">I307+I309+I311</f>
        <v>8330561.5999999996</v>
      </c>
      <c r="J306" s="11">
        <f t="shared" si="122"/>
        <v>3753729.66</v>
      </c>
      <c r="K306" s="93">
        <f t="shared" si="109"/>
        <v>0.45059743151049986</v>
      </c>
      <c r="L306" s="11"/>
      <c r="M306" s="11"/>
      <c r="N306" s="19"/>
      <c r="O306" s="23"/>
      <c r="P306" s="23"/>
    </row>
    <row r="307" spans="1:16" ht="126" x14ac:dyDescent="0.2">
      <c r="A307" s="9" t="s">
        <v>26</v>
      </c>
      <c r="B307" s="4" t="s">
        <v>197</v>
      </c>
      <c r="C307" s="4" t="s">
        <v>9</v>
      </c>
      <c r="D307" s="4" t="s">
        <v>21</v>
      </c>
      <c r="E307" s="4" t="s">
        <v>201</v>
      </c>
      <c r="F307" s="4" t="s">
        <v>169</v>
      </c>
      <c r="G307" s="4" t="s">
        <v>27</v>
      </c>
      <c r="H307" s="11">
        <f>H308</f>
        <v>7987092.0099999998</v>
      </c>
      <c r="I307" s="11">
        <f t="shared" ref="I307:J307" si="123">I308</f>
        <v>7987092.0099999998</v>
      </c>
      <c r="J307" s="11">
        <f t="shared" si="123"/>
        <v>3634907.5</v>
      </c>
      <c r="K307" s="93">
        <f t="shared" si="109"/>
        <v>0.45509773712998708</v>
      </c>
      <c r="L307" s="11"/>
      <c r="M307" s="11"/>
      <c r="N307" s="19"/>
      <c r="O307" s="23"/>
      <c r="P307" s="23"/>
    </row>
    <row r="308" spans="1:16" ht="47.25" x14ac:dyDescent="0.2">
      <c r="A308" s="9" t="s">
        <v>28</v>
      </c>
      <c r="B308" s="4" t="s">
        <v>197</v>
      </c>
      <c r="C308" s="4" t="s">
        <v>9</v>
      </c>
      <c r="D308" s="4" t="s">
        <v>21</v>
      </c>
      <c r="E308" s="4" t="s">
        <v>201</v>
      </c>
      <c r="F308" s="4" t="s">
        <v>169</v>
      </c>
      <c r="G308" s="4" t="s">
        <v>29</v>
      </c>
      <c r="H308" s="11">
        <v>7987092.0099999998</v>
      </c>
      <c r="I308" s="11">
        <v>7987092.0099999998</v>
      </c>
      <c r="J308" s="11">
        <v>3634907.5</v>
      </c>
      <c r="K308" s="93">
        <f t="shared" si="109"/>
        <v>0.45509773712998708</v>
      </c>
      <c r="L308" s="11"/>
      <c r="M308" s="11"/>
      <c r="N308" s="19"/>
      <c r="O308" s="23"/>
      <c r="P308" s="23"/>
    </row>
    <row r="309" spans="1:16" ht="47.25" x14ac:dyDescent="0.2">
      <c r="A309" s="9" t="s">
        <v>32</v>
      </c>
      <c r="B309" s="4" t="s">
        <v>197</v>
      </c>
      <c r="C309" s="4" t="s">
        <v>9</v>
      </c>
      <c r="D309" s="4" t="s">
        <v>21</v>
      </c>
      <c r="E309" s="4" t="s">
        <v>201</v>
      </c>
      <c r="F309" s="4" t="s">
        <v>169</v>
      </c>
      <c r="G309" s="4" t="s">
        <v>33</v>
      </c>
      <c r="H309" s="11">
        <f>H310</f>
        <v>342960.59</v>
      </c>
      <c r="I309" s="11">
        <f t="shared" ref="I309:J309" si="124">I310</f>
        <v>342960.59</v>
      </c>
      <c r="J309" s="11">
        <f t="shared" si="124"/>
        <v>118566.16</v>
      </c>
      <c r="K309" s="93">
        <f t="shared" si="109"/>
        <v>0.34571365765378465</v>
      </c>
      <c r="L309" s="11"/>
      <c r="M309" s="11"/>
      <c r="N309" s="19"/>
      <c r="O309" s="23"/>
      <c r="P309" s="23"/>
    </row>
    <row r="310" spans="1:16" ht="63" x14ac:dyDescent="0.2">
      <c r="A310" s="9" t="s">
        <v>34</v>
      </c>
      <c r="B310" s="4" t="s">
        <v>197</v>
      </c>
      <c r="C310" s="4" t="s">
        <v>9</v>
      </c>
      <c r="D310" s="4" t="s">
        <v>21</v>
      </c>
      <c r="E310" s="4" t="s">
        <v>201</v>
      </c>
      <c r="F310" s="4" t="s">
        <v>169</v>
      </c>
      <c r="G310" s="4" t="s">
        <v>35</v>
      </c>
      <c r="H310" s="11">
        <v>342960.59</v>
      </c>
      <c r="I310" s="11">
        <v>342960.59</v>
      </c>
      <c r="J310" s="11">
        <v>118566.16</v>
      </c>
      <c r="K310" s="93">
        <f t="shared" si="109"/>
        <v>0.34571365765378465</v>
      </c>
      <c r="L310" s="11"/>
      <c r="M310" s="11"/>
      <c r="N310" s="19"/>
      <c r="O310" s="23"/>
      <c r="P310" s="23"/>
    </row>
    <row r="311" spans="1:16" ht="15.75" x14ac:dyDescent="0.2">
      <c r="A311" s="9" t="s">
        <v>36</v>
      </c>
      <c r="B311" s="4" t="s">
        <v>197</v>
      </c>
      <c r="C311" s="4" t="s">
        <v>9</v>
      </c>
      <c r="D311" s="4" t="s">
        <v>21</v>
      </c>
      <c r="E311" s="4" t="s">
        <v>201</v>
      </c>
      <c r="F311" s="4" t="s">
        <v>169</v>
      </c>
      <c r="G311" s="4" t="s">
        <v>37</v>
      </c>
      <c r="H311" s="11">
        <f>H312</f>
        <v>509</v>
      </c>
      <c r="I311" s="11">
        <f t="shared" ref="I311:J311" si="125">I312</f>
        <v>509</v>
      </c>
      <c r="J311" s="11">
        <f t="shared" si="125"/>
        <v>256</v>
      </c>
      <c r="K311" s="93">
        <f t="shared" si="109"/>
        <v>0.50294695481335949</v>
      </c>
      <c r="L311" s="11"/>
      <c r="M311" s="11"/>
      <c r="N311" s="19"/>
      <c r="O311" s="23"/>
      <c r="P311" s="23"/>
    </row>
    <row r="312" spans="1:16" ht="31.5" x14ac:dyDescent="0.2">
      <c r="A312" s="9" t="s">
        <v>38</v>
      </c>
      <c r="B312" s="4" t="s">
        <v>197</v>
      </c>
      <c r="C312" s="4" t="s">
        <v>9</v>
      </c>
      <c r="D312" s="4" t="s">
        <v>21</v>
      </c>
      <c r="E312" s="4" t="s">
        <v>201</v>
      </c>
      <c r="F312" s="4" t="s">
        <v>169</v>
      </c>
      <c r="G312" s="4" t="s">
        <v>39</v>
      </c>
      <c r="H312" s="11">
        <v>509</v>
      </c>
      <c r="I312" s="11">
        <v>509</v>
      </c>
      <c r="J312" s="11">
        <v>256</v>
      </c>
      <c r="K312" s="93">
        <f t="shared" si="109"/>
        <v>0.50294695481335949</v>
      </c>
      <c r="L312" s="11"/>
      <c r="M312" s="11"/>
      <c r="N312" s="19"/>
      <c r="O312" s="23"/>
      <c r="P312" s="23"/>
    </row>
    <row r="313" spans="1:16" ht="47.25" x14ac:dyDescent="0.2">
      <c r="A313" s="5" t="s">
        <v>202</v>
      </c>
      <c r="B313" s="6" t="s">
        <v>197</v>
      </c>
      <c r="C313" s="6" t="s">
        <v>10</v>
      </c>
      <c r="D313" s="6" t="s">
        <v>0</v>
      </c>
      <c r="E313" s="3" t="s">
        <v>0</v>
      </c>
      <c r="F313" s="3" t="s">
        <v>0</v>
      </c>
      <c r="G313" s="3" t="s">
        <v>0</v>
      </c>
      <c r="H313" s="7">
        <f>H314+H338</f>
        <v>20371636.16</v>
      </c>
      <c r="I313" s="7">
        <f t="shared" ref="I313:J313" si="126">I314+I338</f>
        <v>20371636.16</v>
      </c>
      <c r="J313" s="7">
        <f t="shared" si="126"/>
        <v>8678158.9199999999</v>
      </c>
      <c r="K313" s="93">
        <f t="shared" si="109"/>
        <v>0.42599223998707031</v>
      </c>
      <c r="L313" s="7"/>
      <c r="M313" s="7"/>
      <c r="N313" s="18"/>
      <c r="O313" s="22"/>
      <c r="P313" s="22"/>
    </row>
    <row r="314" spans="1:16" ht="78.75" x14ac:dyDescent="0.2">
      <c r="A314" s="5" t="s">
        <v>203</v>
      </c>
      <c r="B314" s="6" t="s">
        <v>197</v>
      </c>
      <c r="C314" s="6" t="s">
        <v>10</v>
      </c>
      <c r="D314" s="6" t="s">
        <v>46</v>
      </c>
      <c r="E314" s="3" t="s">
        <v>0</v>
      </c>
      <c r="F314" s="3" t="s">
        <v>0</v>
      </c>
      <c r="G314" s="3" t="s">
        <v>0</v>
      </c>
      <c r="H314" s="7">
        <f>H319+H315</f>
        <v>20071636.16</v>
      </c>
      <c r="I314" s="7">
        <f t="shared" ref="I314:J314" si="127">I319+I315</f>
        <v>20071636.16</v>
      </c>
      <c r="J314" s="7">
        <f t="shared" si="127"/>
        <v>8378158.9199999999</v>
      </c>
      <c r="K314" s="93">
        <f t="shared" si="109"/>
        <v>0.41741285330273742</v>
      </c>
      <c r="L314" s="7"/>
      <c r="M314" s="7"/>
      <c r="N314" s="18"/>
      <c r="O314" s="22"/>
      <c r="P314" s="22"/>
    </row>
    <row r="315" spans="1:16" ht="37.5" x14ac:dyDescent="0.2">
      <c r="A315" s="75" t="s">
        <v>22</v>
      </c>
      <c r="B315" s="76" t="s">
        <v>197</v>
      </c>
      <c r="C315" s="76" t="s">
        <v>10</v>
      </c>
      <c r="D315" s="76" t="s">
        <v>46</v>
      </c>
      <c r="E315" s="78" t="s">
        <v>23</v>
      </c>
      <c r="F315" s="77"/>
      <c r="G315" s="77"/>
      <c r="H315" s="7">
        <f t="shared" ref="H315:J317" si="128">H316</f>
        <v>30000</v>
      </c>
      <c r="I315" s="7">
        <f t="shared" si="128"/>
        <v>30000</v>
      </c>
      <c r="J315" s="7">
        <f t="shared" si="128"/>
        <v>5295</v>
      </c>
      <c r="K315" s="93">
        <f t="shared" si="109"/>
        <v>0.17649999999999999</v>
      </c>
      <c r="L315" s="7"/>
      <c r="M315" s="7"/>
      <c r="N315" s="18"/>
      <c r="O315" s="22"/>
      <c r="P315" s="22"/>
    </row>
    <row r="316" spans="1:16" s="30" customFormat="1" ht="31.5" x14ac:dyDescent="0.2">
      <c r="A316" s="57" t="s">
        <v>208</v>
      </c>
      <c r="B316" s="26" t="s">
        <v>197</v>
      </c>
      <c r="C316" s="26" t="s">
        <v>10</v>
      </c>
      <c r="D316" s="26" t="s">
        <v>46</v>
      </c>
      <c r="E316" s="79" t="s">
        <v>23</v>
      </c>
      <c r="F316" s="79" t="s">
        <v>209</v>
      </c>
      <c r="G316" s="80" t="s">
        <v>0</v>
      </c>
      <c r="H316" s="27">
        <f t="shared" si="128"/>
        <v>30000</v>
      </c>
      <c r="I316" s="27">
        <f t="shared" si="128"/>
        <v>30000</v>
      </c>
      <c r="J316" s="27">
        <f t="shared" si="128"/>
        <v>5295</v>
      </c>
      <c r="K316" s="93">
        <f t="shared" si="109"/>
        <v>0.17649999999999999</v>
      </c>
      <c r="L316" s="27"/>
      <c r="M316" s="27"/>
      <c r="N316" s="28"/>
      <c r="O316" s="29"/>
      <c r="P316" s="29"/>
    </row>
    <row r="317" spans="1:16" s="30" customFormat="1" ht="47.25" x14ac:dyDescent="0.2">
      <c r="A317" s="39" t="s">
        <v>32</v>
      </c>
      <c r="B317" s="26" t="s">
        <v>197</v>
      </c>
      <c r="C317" s="26" t="s">
        <v>10</v>
      </c>
      <c r="D317" s="26" t="s">
        <v>46</v>
      </c>
      <c r="E317" s="79" t="s">
        <v>23</v>
      </c>
      <c r="F317" s="79" t="s">
        <v>209</v>
      </c>
      <c r="G317" s="79" t="s">
        <v>33</v>
      </c>
      <c r="H317" s="27">
        <f t="shared" si="128"/>
        <v>30000</v>
      </c>
      <c r="I317" s="27">
        <f t="shared" si="128"/>
        <v>30000</v>
      </c>
      <c r="J317" s="27">
        <f t="shared" si="128"/>
        <v>5295</v>
      </c>
      <c r="K317" s="93">
        <f t="shared" si="109"/>
        <v>0.17649999999999999</v>
      </c>
      <c r="L317" s="27"/>
      <c r="M317" s="27"/>
      <c r="N317" s="28"/>
      <c r="O317" s="29"/>
      <c r="P317" s="29"/>
    </row>
    <row r="318" spans="1:16" s="30" customFormat="1" ht="63" x14ac:dyDescent="0.2">
      <c r="A318" s="39" t="s">
        <v>34</v>
      </c>
      <c r="B318" s="26" t="s">
        <v>197</v>
      </c>
      <c r="C318" s="26" t="s">
        <v>10</v>
      </c>
      <c r="D318" s="26" t="s">
        <v>46</v>
      </c>
      <c r="E318" s="79" t="s">
        <v>23</v>
      </c>
      <c r="F318" s="79" t="s">
        <v>209</v>
      </c>
      <c r="G318" s="79" t="s">
        <v>35</v>
      </c>
      <c r="H318" s="27">
        <v>30000</v>
      </c>
      <c r="I318" s="27">
        <v>30000</v>
      </c>
      <c r="J318" s="27">
        <v>5295</v>
      </c>
      <c r="K318" s="93">
        <f t="shared" si="109"/>
        <v>0.17649999999999999</v>
      </c>
      <c r="L318" s="27"/>
      <c r="M318" s="27"/>
      <c r="N318" s="28"/>
      <c r="O318" s="29"/>
      <c r="P318" s="29"/>
    </row>
    <row r="319" spans="1:16" ht="63" x14ac:dyDescent="0.2">
      <c r="A319" s="5" t="s">
        <v>200</v>
      </c>
      <c r="B319" s="6" t="s">
        <v>197</v>
      </c>
      <c r="C319" s="6" t="s">
        <v>10</v>
      </c>
      <c r="D319" s="6" t="s">
        <v>46</v>
      </c>
      <c r="E319" s="6" t="s">
        <v>201</v>
      </c>
      <c r="F319" s="8" t="s">
        <v>0</v>
      </c>
      <c r="G319" s="8" t="s">
        <v>0</v>
      </c>
      <c r="H319" s="7">
        <f>H320+H323+H326+H329+H332+H335</f>
        <v>20041636.16</v>
      </c>
      <c r="I319" s="7">
        <f t="shared" ref="I319:J319" si="129">I320+I323+I326+I329+I332+I335</f>
        <v>20041636.16</v>
      </c>
      <c r="J319" s="7">
        <f t="shared" si="129"/>
        <v>8372863.9199999999</v>
      </c>
      <c r="K319" s="93">
        <f t="shared" si="109"/>
        <v>0.41777347184412711</v>
      </c>
      <c r="L319" s="7"/>
      <c r="M319" s="7"/>
      <c r="N319" s="18"/>
      <c r="O319" s="22"/>
      <c r="P319" s="22"/>
    </row>
    <row r="320" spans="1:16" ht="15.75" x14ac:dyDescent="0.2">
      <c r="A320" s="9" t="s">
        <v>204</v>
      </c>
      <c r="B320" s="4" t="s">
        <v>197</v>
      </c>
      <c r="C320" s="4" t="s">
        <v>10</v>
      </c>
      <c r="D320" s="4" t="s">
        <v>46</v>
      </c>
      <c r="E320" s="4" t="s">
        <v>201</v>
      </c>
      <c r="F320" s="4" t="s">
        <v>205</v>
      </c>
      <c r="G320" s="10" t="s">
        <v>0</v>
      </c>
      <c r="H320" s="11">
        <f t="shared" ref="H320:J321" si="130">H321</f>
        <v>5976760.4699999997</v>
      </c>
      <c r="I320" s="11">
        <f t="shared" si="130"/>
        <v>5976760.4699999997</v>
      </c>
      <c r="J320" s="11">
        <f t="shared" si="130"/>
        <v>2679174.42</v>
      </c>
      <c r="K320" s="93">
        <f t="shared" si="109"/>
        <v>0.44826531587604346</v>
      </c>
      <c r="L320" s="11"/>
      <c r="M320" s="11"/>
      <c r="N320" s="19"/>
      <c r="O320" s="23"/>
      <c r="P320" s="23"/>
    </row>
    <row r="321" spans="1:16" ht="63" x14ac:dyDescent="0.2">
      <c r="A321" s="9" t="s">
        <v>78</v>
      </c>
      <c r="B321" s="4" t="s">
        <v>197</v>
      </c>
      <c r="C321" s="4" t="s">
        <v>10</v>
      </c>
      <c r="D321" s="4" t="s">
        <v>46</v>
      </c>
      <c r="E321" s="4" t="s">
        <v>201</v>
      </c>
      <c r="F321" s="4" t="s">
        <v>205</v>
      </c>
      <c r="G321" s="4" t="s">
        <v>79</v>
      </c>
      <c r="H321" s="11">
        <f t="shared" si="130"/>
        <v>5976760.4699999997</v>
      </c>
      <c r="I321" s="11">
        <f t="shared" si="130"/>
        <v>5976760.4699999997</v>
      </c>
      <c r="J321" s="11">
        <f t="shared" si="130"/>
        <v>2679174.42</v>
      </c>
      <c r="K321" s="93">
        <f t="shared" si="109"/>
        <v>0.44826531587604346</v>
      </c>
      <c r="L321" s="11"/>
      <c r="M321" s="11"/>
      <c r="N321" s="19"/>
      <c r="O321" s="23"/>
      <c r="P321" s="23"/>
    </row>
    <row r="322" spans="1:16" ht="31.5" x14ac:dyDescent="0.2">
      <c r="A322" s="9" t="s">
        <v>85</v>
      </c>
      <c r="B322" s="4" t="s">
        <v>197</v>
      </c>
      <c r="C322" s="4" t="s">
        <v>10</v>
      </c>
      <c r="D322" s="4" t="s">
        <v>46</v>
      </c>
      <c r="E322" s="4" t="s">
        <v>201</v>
      </c>
      <c r="F322" s="4" t="s">
        <v>205</v>
      </c>
      <c r="G322" s="4" t="s">
        <v>86</v>
      </c>
      <c r="H322" s="11">
        <v>5976760.4699999997</v>
      </c>
      <c r="I322" s="11">
        <v>5976760.4699999997</v>
      </c>
      <c r="J322" s="11">
        <v>2679174.42</v>
      </c>
      <c r="K322" s="93">
        <f t="shared" si="109"/>
        <v>0.44826531587604346</v>
      </c>
      <c r="L322" s="11"/>
      <c r="M322" s="11"/>
      <c r="N322" s="19"/>
      <c r="O322" s="23"/>
      <c r="P322" s="23"/>
    </row>
    <row r="323" spans="1:16" ht="31.5" x14ac:dyDescent="0.2">
      <c r="A323" s="9" t="s">
        <v>206</v>
      </c>
      <c r="B323" s="4" t="s">
        <v>197</v>
      </c>
      <c r="C323" s="4" t="s">
        <v>10</v>
      </c>
      <c r="D323" s="4" t="s">
        <v>46</v>
      </c>
      <c r="E323" s="4" t="s">
        <v>201</v>
      </c>
      <c r="F323" s="4" t="s">
        <v>207</v>
      </c>
      <c r="G323" s="10" t="s">
        <v>0</v>
      </c>
      <c r="H323" s="11">
        <f t="shared" ref="H323:J324" si="131">H324</f>
        <v>12391055.460000001</v>
      </c>
      <c r="I323" s="11">
        <f t="shared" si="131"/>
        <v>12391055.460000001</v>
      </c>
      <c r="J323" s="11">
        <f t="shared" si="131"/>
        <v>5405234.5</v>
      </c>
      <c r="K323" s="93">
        <f t="shared" si="109"/>
        <v>0.43622066880814359</v>
      </c>
      <c r="L323" s="11"/>
      <c r="M323" s="11"/>
      <c r="N323" s="19"/>
      <c r="O323" s="23"/>
      <c r="P323" s="23"/>
    </row>
    <row r="324" spans="1:16" ht="63" x14ac:dyDescent="0.2">
      <c r="A324" s="9" t="s">
        <v>78</v>
      </c>
      <c r="B324" s="4" t="s">
        <v>197</v>
      </c>
      <c r="C324" s="4" t="s">
        <v>10</v>
      </c>
      <c r="D324" s="4" t="s">
        <v>46</v>
      </c>
      <c r="E324" s="4" t="s">
        <v>201</v>
      </c>
      <c r="F324" s="4" t="s">
        <v>207</v>
      </c>
      <c r="G324" s="4" t="s">
        <v>79</v>
      </c>
      <c r="H324" s="11">
        <f t="shared" si="131"/>
        <v>12391055.460000001</v>
      </c>
      <c r="I324" s="11">
        <f t="shared" si="131"/>
        <v>12391055.460000001</v>
      </c>
      <c r="J324" s="11">
        <f t="shared" si="131"/>
        <v>5405234.5</v>
      </c>
      <c r="K324" s="93">
        <f t="shared" si="109"/>
        <v>0.43622066880814359</v>
      </c>
      <c r="L324" s="11"/>
      <c r="M324" s="11"/>
      <c r="N324" s="19"/>
      <c r="O324" s="23"/>
      <c r="P324" s="23"/>
    </row>
    <row r="325" spans="1:16" ht="31.5" x14ac:dyDescent="0.2">
      <c r="A325" s="9" t="s">
        <v>85</v>
      </c>
      <c r="B325" s="4" t="s">
        <v>197</v>
      </c>
      <c r="C325" s="4" t="s">
        <v>10</v>
      </c>
      <c r="D325" s="4" t="s">
        <v>46</v>
      </c>
      <c r="E325" s="4" t="s">
        <v>201</v>
      </c>
      <c r="F325" s="4" t="s">
        <v>207</v>
      </c>
      <c r="G325" s="4" t="s">
        <v>86</v>
      </c>
      <c r="H325" s="11">
        <v>12391055.460000001</v>
      </c>
      <c r="I325" s="11">
        <v>12391055.460000001</v>
      </c>
      <c r="J325" s="11">
        <v>5405234.5</v>
      </c>
      <c r="K325" s="93">
        <f t="shared" si="109"/>
        <v>0.43622066880814359</v>
      </c>
      <c r="L325" s="11"/>
      <c r="M325" s="11"/>
      <c r="N325" s="19"/>
      <c r="O325" s="23"/>
      <c r="P325" s="23"/>
    </row>
    <row r="326" spans="1:16" ht="31.5" x14ac:dyDescent="0.2">
      <c r="A326" s="9" t="s">
        <v>208</v>
      </c>
      <c r="B326" s="4" t="s">
        <v>197</v>
      </c>
      <c r="C326" s="4" t="s">
        <v>10</v>
      </c>
      <c r="D326" s="4" t="s">
        <v>46</v>
      </c>
      <c r="E326" s="4" t="s">
        <v>201</v>
      </c>
      <c r="F326" s="4" t="s">
        <v>209</v>
      </c>
      <c r="G326" s="10" t="s">
        <v>0</v>
      </c>
      <c r="H326" s="11">
        <f t="shared" ref="H326:J327" si="132">H327</f>
        <v>45250</v>
      </c>
      <c r="I326" s="11">
        <f t="shared" si="132"/>
        <v>45250</v>
      </c>
      <c r="J326" s="11">
        <f t="shared" si="132"/>
        <v>0</v>
      </c>
      <c r="K326" s="93">
        <f t="shared" si="109"/>
        <v>0</v>
      </c>
      <c r="L326" s="11"/>
      <c r="M326" s="11"/>
      <c r="N326" s="19"/>
      <c r="O326" s="23"/>
      <c r="P326" s="23"/>
    </row>
    <row r="327" spans="1:16" ht="63" x14ac:dyDescent="0.2">
      <c r="A327" s="9" t="s">
        <v>78</v>
      </c>
      <c r="B327" s="4" t="s">
        <v>197</v>
      </c>
      <c r="C327" s="4" t="s">
        <v>10</v>
      </c>
      <c r="D327" s="4" t="s">
        <v>46</v>
      </c>
      <c r="E327" s="4" t="s">
        <v>201</v>
      </c>
      <c r="F327" s="4" t="s">
        <v>209</v>
      </c>
      <c r="G327" s="4" t="s">
        <v>79</v>
      </c>
      <c r="H327" s="11">
        <f t="shared" si="132"/>
        <v>45250</v>
      </c>
      <c r="I327" s="11">
        <f t="shared" si="132"/>
        <v>45250</v>
      </c>
      <c r="J327" s="11">
        <f t="shared" si="132"/>
        <v>0</v>
      </c>
      <c r="K327" s="93">
        <f t="shared" si="109"/>
        <v>0</v>
      </c>
      <c r="L327" s="11"/>
      <c r="M327" s="11"/>
      <c r="N327" s="19"/>
      <c r="O327" s="23"/>
      <c r="P327" s="23"/>
    </row>
    <row r="328" spans="1:16" ht="31.5" x14ac:dyDescent="0.2">
      <c r="A328" s="9" t="s">
        <v>85</v>
      </c>
      <c r="B328" s="4" t="s">
        <v>197</v>
      </c>
      <c r="C328" s="4" t="s">
        <v>10</v>
      </c>
      <c r="D328" s="4" t="s">
        <v>46</v>
      </c>
      <c r="E328" s="4" t="s">
        <v>201</v>
      </c>
      <c r="F328" s="4" t="s">
        <v>209</v>
      </c>
      <c r="G328" s="4" t="s">
        <v>86</v>
      </c>
      <c r="H328" s="11">
        <v>45250</v>
      </c>
      <c r="I328" s="11">
        <v>45250</v>
      </c>
      <c r="J328" s="11">
        <v>0</v>
      </c>
      <c r="K328" s="93">
        <f t="shared" si="109"/>
        <v>0</v>
      </c>
      <c r="L328" s="11"/>
      <c r="M328" s="11"/>
      <c r="N328" s="19"/>
      <c r="O328" s="23"/>
      <c r="P328" s="23"/>
    </row>
    <row r="329" spans="1:16" ht="63" x14ac:dyDescent="0.2">
      <c r="A329" s="9" t="s">
        <v>210</v>
      </c>
      <c r="B329" s="4" t="s">
        <v>197</v>
      </c>
      <c r="C329" s="4" t="s">
        <v>10</v>
      </c>
      <c r="D329" s="4" t="s">
        <v>46</v>
      </c>
      <c r="E329" s="4" t="s">
        <v>201</v>
      </c>
      <c r="F329" s="4" t="s">
        <v>211</v>
      </c>
      <c r="G329" s="10" t="s">
        <v>0</v>
      </c>
      <c r="H329" s="11">
        <f t="shared" ref="H329:J330" si="133">H330</f>
        <v>553301.41</v>
      </c>
      <c r="I329" s="11">
        <f t="shared" si="133"/>
        <v>553301.41</v>
      </c>
      <c r="J329" s="11">
        <f t="shared" si="133"/>
        <v>288455</v>
      </c>
      <c r="K329" s="93">
        <f t="shared" si="109"/>
        <v>0.52133429408755705</v>
      </c>
      <c r="L329" s="11"/>
      <c r="M329" s="11"/>
      <c r="N329" s="19"/>
      <c r="O329" s="23"/>
      <c r="P329" s="23"/>
    </row>
    <row r="330" spans="1:16" ht="63" x14ac:dyDescent="0.2">
      <c r="A330" s="9" t="s">
        <v>78</v>
      </c>
      <c r="B330" s="4" t="s">
        <v>197</v>
      </c>
      <c r="C330" s="4" t="s">
        <v>10</v>
      </c>
      <c r="D330" s="4" t="s">
        <v>46</v>
      </c>
      <c r="E330" s="4" t="s">
        <v>201</v>
      </c>
      <c r="F330" s="4" t="s">
        <v>211</v>
      </c>
      <c r="G330" s="4" t="s">
        <v>79</v>
      </c>
      <c r="H330" s="11">
        <f t="shared" si="133"/>
        <v>553301.41</v>
      </c>
      <c r="I330" s="11">
        <f t="shared" si="133"/>
        <v>553301.41</v>
      </c>
      <c r="J330" s="11">
        <f t="shared" si="133"/>
        <v>288455</v>
      </c>
      <c r="K330" s="93">
        <f t="shared" si="109"/>
        <v>0.52133429408755705</v>
      </c>
      <c r="L330" s="11"/>
      <c r="M330" s="11"/>
      <c r="N330" s="19"/>
      <c r="O330" s="23"/>
      <c r="P330" s="23"/>
    </row>
    <row r="331" spans="1:16" ht="30.75" customHeight="1" x14ac:dyDescent="0.2">
      <c r="A331" s="9" t="s">
        <v>85</v>
      </c>
      <c r="B331" s="4" t="s">
        <v>197</v>
      </c>
      <c r="C331" s="4" t="s">
        <v>10</v>
      </c>
      <c r="D331" s="4" t="s">
        <v>46</v>
      </c>
      <c r="E331" s="4" t="s">
        <v>201</v>
      </c>
      <c r="F331" s="4" t="s">
        <v>211</v>
      </c>
      <c r="G331" s="4" t="s">
        <v>86</v>
      </c>
      <c r="H331" s="11">
        <v>553301.41</v>
      </c>
      <c r="I331" s="11">
        <v>553301.41</v>
      </c>
      <c r="J331" s="11">
        <v>288455</v>
      </c>
      <c r="K331" s="93">
        <f t="shared" si="109"/>
        <v>0.52133429408755705</v>
      </c>
      <c r="L331" s="11"/>
      <c r="M331" s="11"/>
      <c r="N331" s="19"/>
      <c r="O331" s="23"/>
      <c r="P331" s="23"/>
    </row>
    <row r="332" spans="1:16" ht="0.75" hidden="1" customHeight="1" x14ac:dyDescent="0.2">
      <c r="A332" s="9" t="s">
        <v>212</v>
      </c>
      <c r="B332" s="4" t="s">
        <v>197</v>
      </c>
      <c r="C332" s="4" t="s">
        <v>10</v>
      </c>
      <c r="D332" s="4" t="s">
        <v>46</v>
      </c>
      <c r="E332" s="4" t="s">
        <v>201</v>
      </c>
      <c r="F332" s="4" t="s">
        <v>213</v>
      </c>
      <c r="G332" s="10" t="s">
        <v>0</v>
      </c>
      <c r="H332" s="11">
        <f t="shared" ref="H332:J333" si="134">H333</f>
        <v>0</v>
      </c>
      <c r="I332" s="11">
        <f t="shared" si="134"/>
        <v>0</v>
      </c>
      <c r="J332" s="11">
        <f t="shared" si="134"/>
        <v>0</v>
      </c>
      <c r="K332" s="93" t="e">
        <f t="shared" ref="K332:K395" si="135">J332/I332</f>
        <v>#DIV/0!</v>
      </c>
      <c r="L332" s="11"/>
      <c r="M332" s="11"/>
      <c r="N332" s="19"/>
      <c r="O332" s="23"/>
      <c r="P332" s="23"/>
    </row>
    <row r="333" spans="1:16" ht="63" hidden="1" x14ac:dyDescent="0.2">
      <c r="A333" s="9" t="s">
        <v>78</v>
      </c>
      <c r="B333" s="4" t="s">
        <v>197</v>
      </c>
      <c r="C333" s="4" t="s">
        <v>10</v>
      </c>
      <c r="D333" s="4" t="s">
        <v>46</v>
      </c>
      <c r="E333" s="4" t="s">
        <v>201</v>
      </c>
      <c r="F333" s="4" t="s">
        <v>213</v>
      </c>
      <c r="G333" s="4" t="s">
        <v>79</v>
      </c>
      <c r="H333" s="11">
        <f t="shared" si="134"/>
        <v>0</v>
      </c>
      <c r="I333" s="11">
        <f t="shared" si="134"/>
        <v>0</v>
      </c>
      <c r="J333" s="11">
        <f t="shared" si="134"/>
        <v>0</v>
      </c>
      <c r="K333" s="93" t="e">
        <f t="shared" si="135"/>
        <v>#DIV/0!</v>
      </c>
      <c r="L333" s="11"/>
      <c r="M333" s="11"/>
      <c r="N333" s="19"/>
      <c r="O333" s="23"/>
      <c r="P333" s="23"/>
    </row>
    <row r="334" spans="1:16" ht="31.5" hidden="1" x14ac:dyDescent="0.2">
      <c r="A334" s="9" t="s">
        <v>85</v>
      </c>
      <c r="B334" s="4" t="s">
        <v>197</v>
      </c>
      <c r="C334" s="4" t="s">
        <v>10</v>
      </c>
      <c r="D334" s="4" t="s">
        <v>46</v>
      </c>
      <c r="E334" s="4" t="s">
        <v>201</v>
      </c>
      <c r="F334" s="4" t="s">
        <v>213</v>
      </c>
      <c r="G334" s="4" t="s">
        <v>86</v>
      </c>
      <c r="H334" s="11"/>
      <c r="I334" s="11"/>
      <c r="J334" s="11"/>
      <c r="K334" s="93" t="e">
        <f t="shared" si="135"/>
        <v>#DIV/0!</v>
      </c>
      <c r="L334" s="11"/>
      <c r="M334" s="11"/>
      <c r="N334" s="19"/>
      <c r="O334" s="23"/>
      <c r="P334" s="23"/>
    </row>
    <row r="335" spans="1:16" ht="94.5" x14ac:dyDescent="0.2">
      <c r="A335" s="57" t="s">
        <v>314</v>
      </c>
      <c r="B335" s="87" t="s">
        <v>197</v>
      </c>
      <c r="C335" s="88">
        <v>2</v>
      </c>
      <c r="D335" s="49" t="s">
        <v>46</v>
      </c>
      <c r="E335" s="49" t="s">
        <v>201</v>
      </c>
      <c r="F335" s="50" t="s">
        <v>315</v>
      </c>
      <c r="G335" s="51"/>
      <c r="H335" s="11">
        <f>H336</f>
        <v>1075268.82</v>
      </c>
      <c r="I335" s="11">
        <f t="shared" ref="I335:J336" si="136">I336</f>
        <v>1075268.82</v>
      </c>
      <c r="J335" s="11">
        <f t="shared" si="136"/>
        <v>0</v>
      </c>
      <c r="K335" s="93">
        <f t="shared" si="135"/>
        <v>0</v>
      </c>
      <c r="L335" s="11"/>
      <c r="M335" s="11"/>
      <c r="N335" s="19"/>
      <c r="O335" s="23"/>
      <c r="P335" s="23"/>
    </row>
    <row r="336" spans="1:16" ht="63" x14ac:dyDescent="0.2">
      <c r="A336" s="39" t="s">
        <v>78</v>
      </c>
      <c r="B336" s="89" t="s">
        <v>197</v>
      </c>
      <c r="C336" s="90">
        <v>2</v>
      </c>
      <c r="D336" s="43" t="s">
        <v>46</v>
      </c>
      <c r="E336" s="43" t="s">
        <v>201</v>
      </c>
      <c r="F336" s="44" t="s">
        <v>315</v>
      </c>
      <c r="G336" s="45" t="s">
        <v>79</v>
      </c>
      <c r="H336" s="11">
        <f>H337</f>
        <v>1075268.82</v>
      </c>
      <c r="I336" s="11">
        <f t="shared" si="136"/>
        <v>1075268.82</v>
      </c>
      <c r="J336" s="11">
        <f t="shared" si="136"/>
        <v>0</v>
      </c>
      <c r="K336" s="93">
        <f t="shared" si="135"/>
        <v>0</v>
      </c>
      <c r="L336" s="11"/>
      <c r="M336" s="11"/>
      <c r="N336" s="19"/>
      <c r="O336" s="23"/>
      <c r="P336" s="23"/>
    </row>
    <row r="337" spans="1:16" ht="31.5" x14ac:dyDescent="0.2">
      <c r="A337" s="39" t="s">
        <v>85</v>
      </c>
      <c r="B337" s="89" t="s">
        <v>197</v>
      </c>
      <c r="C337" s="90">
        <v>2</v>
      </c>
      <c r="D337" s="43" t="s">
        <v>46</v>
      </c>
      <c r="E337" s="43" t="s">
        <v>201</v>
      </c>
      <c r="F337" s="44" t="s">
        <v>315</v>
      </c>
      <c r="G337" s="45" t="s">
        <v>86</v>
      </c>
      <c r="H337" s="11">
        <v>1075268.82</v>
      </c>
      <c r="I337" s="11">
        <v>1075268.82</v>
      </c>
      <c r="J337" s="11">
        <v>0</v>
      </c>
      <c r="K337" s="93">
        <f t="shared" si="135"/>
        <v>0</v>
      </c>
      <c r="L337" s="11"/>
      <c r="M337" s="11"/>
      <c r="N337" s="19"/>
      <c r="O337" s="23"/>
      <c r="P337" s="23"/>
    </row>
    <row r="338" spans="1:16" ht="31.5" x14ac:dyDescent="0.2">
      <c r="A338" s="37" t="s">
        <v>307</v>
      </c>
      <c r="B338" s="6" t="s">
        <v>197</v>
      </c>
      <c r="C338" s="6" t="s">
        <v>10</v>
      </c>
      <c r="D338" s="31" t="s">
        <v>308</v>
      </c>
      <c r="E338" s="3" t="s">
        <v>0</v>
      </c>
      <c r="F338" s="3" t="s">
        <v>0</v>
      </c>
      <c r="G338" s="3" t="s">
        <v>0</v>
      </c>
      <c r="H338" s="11">
        <f t="shared" ref="H338:J341" si="137">H339</f>
        <v>300000</v>
      </c>
      <c r="I338" s="11">
        <f t="shared" si="137"/>
        <v>300000</v>
      </c>
      <c r="J338" s="11">
        <f t="shared" si="137"/>
        <v>300000</v>
      </c>
      <c r="K338" s="93">
        <f t="shared" si="135"/>
        <v>1</v>
      </c>
      <c r="L338" s="11"/>
      <c r="M338" s="11"/>
      <c r="N338" s="19"/>
      <c r="O338" s="23"/>
      <c r="P338" s="23"/>
    </row>
    <row r="339" spans="1:16" ht="63" x14ac:dyDescent="0.2">
      <c r="A339" s="37" t="s">
        <v>200</v>
      </c>
      <c r="B339" s="6" t="s">
        <v>197</v>
      </c>
      <c r="C339" s="6" t="s">
        <v>10</v>
      </c>
      <c r="D339" s="31" t="s">
        <v>308</v>
      </c>
      <c r="E339" s="6" t="s">
        <v>201</v>
      </c>
      <c r="F339" s="8" t="s">
        <v>0</v>
      </c>
      <c r="G339" s="8" t="s">
        <v>0</v>
      </c>
      <c r="H339" s="11">
        <f t="shared" si="137"/>
        <v>300000</v>
      </c>
      <c r="I339" s="11">
        <f t="shared" si="137"/>
        <v>300000</v>
      </c>
      <c r="J339" s="11">
        <f t="shared" si="137"/>
        <v>300000</v>
      </c>
      <c r="K339" s="93">
        <f t="shared" si="135"/>
        <v>1</v>
      </c>
      <c r="L339" s="11"/>
      <c r="M339" s="11"/>
      <c r="N339" s="19"/>
      <c r="O339" s="23"/>
      <c r="P339" s="23"/>
    </row>
    <row r="340" spans="1:16" ht="31.5" x14ac:dyDescent="0.2">
      <c r="A340" s="24" t="s">
        <v>309</v>
      </c>
      <c r="B340" s="4" t="s">
        <v>197</v>
      </c>
      <c r="C340" s="4" t="s">
        <v>10</v>
      </c>
      <c r="D340" s="26" t="s">
        <v>308</v>
      </c>
      <c r="E340" s="4" t="s">
        <v>201</v>
      </c>
      <c r="F340" s="4">
        <v>54530</v>
      </c>
      <c r="G340" s="10" t="s">
        <v>0</v>
      </c>
      <c r="H340" s="11">
        <f t="shared" si="137"/>
        <v>300000</v>
      </c>
      <c r="I340" s="11">
        <f t="shared" si="137"/>
        <v>300000</v>
      </c>
      <c r="J340" s="11">
        <f t="shared" si="137"/>
        <v>300000</v>
      </c>
      <c r="K340" s="93">
        <f t="shared" si="135"/>
        <v>1</v>
      </c>
      <c r="L340" s="11"/>
      <c r="M340" s="11"/>
      <c r="N340" s="19"/>
      <c r="O340" s="23"/>
      <c r="P340" s="23"/>
    </row>
    <row r="341" spans="1:16" ht="63" x14ac:dyDescent="0.2">
      <c r="A341" s="9" t="s">
        <v>78</v>
      </c>
      <c r="B341" s="4" t="s">
        <v>197</v>
      </c>
      <c r="C341" s="4" t="s">
        <v>10</v>
      </c>
      <c r="D341" s="26" t="s">
        <v>308</v>
      </c>
      <c r="E341" s="4" t="s">
        <v>201</v>
      </c>
      <c r="F341" s="4">
        <v>54530</v>
      </c>
      <c r="G341" s="4" t="s">
        <v>79</v>
      </c>
      <c r="H341" s="11">
        <f t="shared" si="137"/>
        <v>300000</v>
      </c>
      <c r="I341" s="11">
        <f t="shared" si="137"/>
        <v>300000</v>
      </c>
      <c r="J341" s="11">
        <f t="shared" si="137"/>
        <v>300000</v>
      </c>
      <c r="K341" s="93">
        <f t="shared" si="135"/>
        <v>1</v>
      </c>
      <c r="L341" s="11"/>
      <c r="M341" s="11"/>
      <c r="N341" s="19"/>
      <c r="O341" s="23"/>
      <c r="P341" s="23"/>
    </row>
    <row r="342" spans="1:16" ht="31.5" x14ac:dyDescent="0.2">
      <c r="A342" s="9" t="s">
        <v>85</v>
      </c>
      <c r="B342" s="4" t="s">
        <v>197</v>
      </c>
      <c r="C342" s="4" t="s">
        <v>10</v>
      </c>
      <c r="D342" s="26" t="s">
        <v>308</v>
      </c>
      <c r="E342" s="4" t="s">
        <v>201</v>
      </c>
      <c r="F342" s="4">
        <v>54530</v>
      </c>
      <c r="G342" s="4" t="s">
        <v>86</v>
      </c>
      <c r="H342" s="11">
        <v>300000</v>
      </c>
      <c r="I342" s="11">
        <v>300000</v>
      </c>
      <c r="J342" s="11">
        <v>300000</v>
      </c>
      <c r="K342" s="93">
        <f t="shared" si="135"/>
        <v>1</v>
      </c>
      <c r="L342" s="11"/>
      <c r="M342" s="11"/>
      <c r="N342" s="19"/>
      <c r="O342" s="23"/>
      <c r="P342" s="23"/>
    </row>
    <row r="343" spans="1:16" ht="63" x14ac:dyDescent="0.2">
      <c r="A343" s="5" t="s">
        <v>214</v>
      </c>
      <c r="B343" s="6" t="s">
        <v>197</v>
      </c>
      <c r="C343" s="6" t="s">
        <v>11</v>
      </c>
      <c r="D343" s="6" t="s">
        <v>0</v>
      </c>
      <c r="E343" s="3" t="s">
        <v>0</v>
      </c>
      <c r="F343" s="3" t="s">
        <v>0</v>
      </c>
      <c r="G343" s="3" t="s">
        <v>0</v>
      </c>
      <c r="H343" s="7">
        <f t="shared" ref="H343:J344" si="138">H344</f>
        <v>29016381.18</v>
      </c>
      <c r="I343" s="7">
        <f t="shared" si="138"/>
        <v>29016381.18</v>
      </c>
      <c r="J343" s="7">
        <f t="shared" si="138"/>
        <v>13233515.42</v>
      </c>
      <c r="K343" s="93">
        <f t="shared" si="135"/>
        <v>0.45607049817505879</v>
      </c>
      <c r="L343" s="7"/>
      <c r="M343" s="7"/>
      <c r="N343" s="18"/>
      <c r="O343" s="22"/>
      <c r="P343" s="22"/>
    </row>
    <row r="344" spans="1:16" ht="63" x14ac:dyDescent="0.2">
      <c r="A344" s="5" t="s">
        <v>215</v>
      </c>
      <c r="B344" s="6" t="s">
        <v>197</v>
      </c>
      <c r="C344" s="6" t="s">
        <v>11</v>
      </c>
      <c r="D344" s="6" t="s">
        <v>61</v>
      </c>
      <c r="E344" s="3" t="s">
        <v>0</v>
      </c>
      <c r="F344" s="3" t="s">
        <v>0</v>
      </c>
      <c r="G344" s="3" t="s">
        <v>0</v>
      </c>
      <c r="H344" s="7">
        <f t="shared" si="138"/>
        <v>29016381.18</v>
      </c>
      <c r="I344" s="7">
        <f t="shared" si="138"/>
        <v>29016381.18</v>
      </c>
      <c r="J344" s="7">
        <f t="shared" si="138"/>
        <v>13233515.42</v>
      </c>
      <c r="K344" s="93">
        <f t="shared" si="135"/>
        <v>0.45607049817505879</v>
      </c>
      <c r="L344" s="7"/>
      <c r="M344" s="7"/>
      <c r="N344" s="18"/>
      <c r="O344" s="22"/>
      <c r="P344" s="22"/>
    </row>
    <row r="345" spans="1:16" ht="63" x14ac:dyDescent="0.2">
      <c r="A345" s="5" t="s">
        <v>200</v>
      </c>
      <c r="B345" s="6" t="s">
        <v>197</v>
      </c>
      <c r="C345" s="6" t="s">
        <v>11</v>
      </c>
      <c r="D345" s="6" t="s">
        <v>61</v>
      </c>
      <c r="E345" s="6" t="s">
        <v>201</v>
      </c>
      <c r="F345" s="8" t="s">
        <v>0</v>
      </c>
      <c r="G345" s="8" t="s">
        <v>0</v>
      </c>
      <c r="H345" s="7">
        <f>H346+H349</f>
        <v>29016381.18</v>
      </c>
      <c r="I345" s="7">
        <f t="shared" ref="I345:J345" si="139">I346+I349</f>
        <v>29016381.18</v>
      </c>
      <c r="J345" s="7">
        <f t="shared" si="139"/>
        <v>13233515.42</v>
      </c>
      <c r="K345" s="93">
        <f t="shared" si="135"/>
        <v>0.45607049817505879</v>
      </c>
      <c r="L345" s="7"/>
      <c r="M345" s="7"/>
      <c r="N345" s="18"/>
      <c r="O345" s="22"/>
      <c r="P345" s="22"/>
    </row>
    <row r="346" spans="1:16" ht="31.5" x14ac:dyDescent="0.2">
      <c r="A346" s="9" t="s">
        <v>216</v>
      </c>
      <c r="B346" s="4" t="s">
        <v>197</v>
      </c>
      <c r="C346" s="4" t="s">
        <v>11</v>
      </c>
      <c r="D346" s="4" t="s">
        <v>61</v>
      </c>
      <c r="E346" s="4" t="s">
        <v>201</v>
      </c>
      <c r="F346" s="4" t="s">
        <v>217</v>
      </c>
      <c r="G346" s="10" t="s">
        <v>0</v>
      </c>
      <c r="H346" s="11">
        <f t="shared" ref="H346:J347" si="140">H347</f>
        <v>29016381.18</v>
      </c>
      <c r="I346" s="11">
        <f t="shared" si="140"/>
        <v>29016381.18</v>
      </c>
      <c r="J346" s="11">
        <f t="shared" si="140"/>
        <v>13233515.42</v>
      </c>
      <c r="K346" s="93">
        <f t="shared" si="135"/>
        <v>0.45607049817505879</v>
      </c>
      <c r="L346" s="11"/>
      <c r="M346" s="11"/>
      <c r="N346" s="19"/>
      <c r="O346" s="23"/>
      <c r="P346" s="23"/>
    </row>
    <row r="347" spans="1:16" ht="63" x14ac:dyDescent="0.2">
      <c r="A347" s="9" t="s">
        <v>78</v>
      </c>
      <c r="B347" s="4" t="s">
        <v>197</v>
      </c>
      <c r="C347" s="4" t="s">
        <v>11</v>
      </c>
      <c r="D347" s="4" t="s">
        <v>61</v>
      </c>
      <c r="E347" s="4" t="s">
        <v>201</v>
      </c>
      <c r="F347" s="4" t="s">
        <v>217</v>
      </c>
      <c r="G347" s="4" t="s">
        <v>79</v>
      </c>
      <c r="H347" s="11">
        <f t="shared" si="140"/>
        <v>29016381.18</v>
      </c>
      <c r="I347" s="11">
        <f t="shared" si="140"/>
        <v>29016381.18</v>
      </c>
      <c r="J347" s="11">
        <f t="shared" si="140"/>
        <v>13233515.42</v>
      </c>
      <c r="K347" s="93">
        <f t="shared" si="135"/>
        <v>0.45607049817505879</v>
      </c>
      <c r="L347" s="11"/>
      <c r="M347" s="11"/>
      <c r="N347" s="19"/>
      <c r="O347" s="23"/>
      <c r="P347" s="23"/>
    </row>
    <row r="348" spans="1:16" ht="31.5" x14ac:dyDescent="0.2">
      <c r="A348" s="9" t="s">
        <v>85</v>
      </c>
      <c r="B348" s="4" t="s">
        <v>197</v>
      </c>
      <c r="C348" s="4" t="s">
        <v>11</v>
      </c>
      <c r="D348" s="4" t="s">
        <v>61</v>
      </c>
      <c r="E348" s="4" t="s">
        <v>201</v>
      </c>
      <c r="F348" s="4" t="s">
        <v>217</v>
      </c>
      <c r="G348" s="4" t="s">
        <v>86</v>
      </c>
      <c r="H348" s="11">
        <v>29016381.18</v>
      </c>
      <c r="I348" s="11">
        <v>29016381.18</v>
      </c>
      <c r="J348" s="11">
        <v>13233515.42</v>
      </c>
      <c r="K348" s="93">
        <f t="shared" si="135"/>
        <v>0.45607049817505879</v>
      </c>
      <c r="L348" s="11"/>
      <c r="M348" s="11"/>
      <c r="N348" s="19"/>
      <c r="O348" s="23"/>
      <c r="P348" s="23"/>
    </row>
    <row r="349" spans="1:16" ht="0.75" customHeight="1" x14ac:dyDescent="0.2">
      <c r="A349" s="24" t="s">
        <v>322</v>
      </c>
      <c r="B349" s="4" t="s">
        <v>197</v>
      </c>
      <c r="C349" s="4" t="s">
        <v>11</v>
      </c>
      <c r="D349" s="4" t="s">
        <v>61</v>
      </c>
      <c r="E349" s="4" t="s">
        <v>201</v>
      </c>
      <c r="F349" s="26" t="s">
        <v>323</v>
      </c>
      <c r="G349" s="10" t="s">
        <v>0</v>
      </c>
      <c r="H349" s="11">
        <f t="shared" ref="H349:J350" si="141">H350</f>
        <v>0</v>
      </c>
      <c r="I349" s="11">
        <f t="shared" si="141"/>
        <v>0</v>
      </c>
      <c r="J349" s="11">
        <f t="shared" si="141"/>
        <v>0</v>
      </c>
      <c r="K349" s="93" t="e">
        <f t="shared" si="135"/>
        <v>#DIV/0!</v>
      </c>
      <c r="L349" s="11"/>
      <c r="M349" s="11"/>
      <c r="N349" s="19"/>
      <c r="O349" s="23"/>
      <c r="P349" s="23"/>
    </row>
    <row r="350" spans="1:16" ht="1.5" hidden="1" customHeight="1" x14ac:dyDescent="0.2">
      <c r="A350" s="9" t="s">
        <v>78</v>
      </c>
      <c r="B350" s="4" t="s">
        <v>197</v>
      </c>
      <c r="C350" s="4" t="s">
        <v>11</v>
      </c>
      <c r="D350" s="4" t="s">
        <v>61</v>
      </c>
      <c r="E350" s="4" t="s">
        <v>201</v>
      </c>
      <c r="F350" s="26" t="s">
        <v>323</v>
      </c>
      <c r="G350" s="4" t="s">
        <v>79</v>
      </c>
      <c r="H350" s="11">
        <f t="shared" si="141"/>
        <v>0</v>
      </c>
      <c r="I350" s="11">
        <f t="shared" si="141"/>
        <v>0</v>
      </c>
      <c r="J350" s="11">
        <f t="shared" si="141"/>
        <v>0</v>
      </c>
      <c r="K350" s="93" t="e">
        <f t="shared" si="135"/>
        <v>#DIV/0!</v>
      </c>
      <c r="L350" s="11"/>
      <c r="M350" s="11"/>
      <c r="N350" s="19"/>
      <c r="O350" s="23"/>
      <c r="P350" s="23"/>
    </row>
    <row r="351" spans="1:16" ht="0.75" hidden="1" customHeight="1" x14ac:dyDescent="0.2">
      <c r="A351" s="9" t="s">
        <v>85</v>
      </c>
      <c r="B351" s="4" t="s">
        <v>197</v>
      </c>
      <c r="C351" s="4" t="s">
        <v>11</v>
      </c>
      <c r="D351" s="4" t="s">
        <v>61</v>
      </c>
      <c r="E351" s="4" t="s">
        <v>201</v>
      </c>
      <c r="F351" s="26" t="s">
        <v>323</v>
      </c>
      <c r="G351" s="4" t="s">
        <v>86</v>
      </c>
      <c r="H351" s="11">
        <v>0</v>
      </c>
      <c r="I351" s="11"/>
      <c r="J351" s="11">
        <v>0</v>
      </c>
      <c r="K351" s="93" t="e">
        <f t="shared" si="135"/>
        <v>#DIV/0!</v>
      </c>
      <c r="L351" s="11"/>
      <c r="M351" s="11"/>
      <c r="N351" s="19"/>
      <c r="O351" s="23"/>
      <c r="P351" s="23"/>
    </row>
    <row r="352" spans="1:16" ht="15.75" x14ac:dyDescent="0.2">
      <c r="A352" s="5" t="s">
        <v>221</v>
      </c>
      <c r="B352" s="6" t="s">
        <v>197</v>
      </c>
      <c r="C352" s="6" t="s">
        <v>12</v>
      </c>
      <c r="D352" s="6" t="s">
        <v>0</v>
      </c>
      <c r="E352" s="3" t="s">
        <v>0</v>
      </c>
      <c r="F352" s="3" t="s">
        <v>0</v>
      </c>
      <c r="G352" s="3" t="s">
        <v>0</v>
      </c>
      <c r="H352" s="7">
        <f>H353+H369</f>
        <v>386350</v>
      </c>
      <c r="I352" s="7">
        <f t="shared" ref="I352:J352" si="142">I353+I369</f>
        <v>386350</v>
      </c>
      <c r="J352" s="7">
        <f t="shared" si="142"/>
        <v>99102.25</v>
      </c>
      <c r="K352" s="93">
        <f t="shared" si="135"/>
        <v>0.25650899443509773</v>
      </c>
      <c r="L352" s="7"/>
      <c r="M352" s="7"/>
      <c r="N352" s="18"/>
      <c r="O352" s="22"/>
      <c r="P352" s="22"/>
    </row>
    <row r="353" spans="1:16" ht="94.5" x14ac:dyDescent="0.2">
      <c r="A353" s="5" t="s">
        <v>222</v>
      </c>
      <c r="B353" s="6" t="s">
        <v>197</v>
      </c>
      <c r="C353" s="6" t="s">
        <v>12</v>
      </c>
      <c r="D353" s="6" t="s">
        <v>65</v>
      </c>
      <c r="E353" s="3" t="s">
        <v>0</v>
      </c>
      <c r="F353" s="3" t="s">
        <v>0</v>
      </c>
      <c r="G353" s="3" t="s">
        <v>0</v>
      </c>
      <c r="H353" s="7">
        <f>H354+H360</f>
        <v>81000</v>
      </c>
      <c r="I353" s="7">
        <f t="shared" ref="I353:J353" si="143">I354+I360</f>
        <v>81000</v>
      </c>
      <c r="J353" s="7">
        <f t="shared" si="143"/>
        <v>0</v>
      </c>
      <c r="K353" s="93">
        <f t="shared" si="135"/>
        <v>0</v>
      </c>
      <c r="L353" s="7"/>
      <c r="M353" s="7"/>
      <c r="N353" s="18"/>
      <c r="O353" s="22"/>
      <c r="P353" s="22"/>
    </row>
    <row r="354" spans="1:16" ht="31.5" x14ac:dyDescent="0.2">
      <c r="A354" s="5" t="s">
        <v>166</v>
      </c>
      <c r="B354" s="6" t="s">
        <v>197</v>
      </c>
      <c r="C354" s="6" t="s">
        <v>12</v>
      </c>
      <c r="D354" s="6" t="s">
        <v>65</v>
      </c>
      <c r="E354" s="6" t="s">
        <v>167</v>
      </c>
      <c r="F354" s="8" t="s">
        <v>0</v>
      </c>
      <c r="G354" s="8" t="s">
        <v>0</v>
      </c>
      <c r="H354" s="7">
        <f t="shared" ref="H354:J356" si="144">H355</f>
        <v>35000</v>
      </c>
      <c r="I354" s="7">
        <f t="shared" si="144"/>
        <v>35000</v>
      </c>
      <c r="J354" s="7">
        <f t="shared" si="144"/>
        <v>0</v>
      </c>
      <c r="K354" s="93">
        <f t="shared" si="135"/>
        <v>0</v>
      </c>
      <c r="L354" s="7"/>
      <c r="M354" s="7"/>
      <c r="N354" s="18"/>
      <c r="O354" s="22"/>
      <c r="P354" s="22"/>
    </row>
    <row r="355" spans="1:16" ht="47.25" x14ac:dyDescent="0.2">
      <c r="A355" s="9" t="s">
        <v>223</v>
      </c>
      <c r="B355" s="4" t="s">
        <v>197</v>
      </c>
      <c r="C355" s="4" t="s">
        <v>12</v>
      </c>
      <c r="D355" s="4" t="s">
        <v>65</v>
      </c>
      <c r="E355" s="4" t="s">
        <v>167</v>
      </c>
      <c r="F355" s="4" t="s">
        <v>224</v>
      </c>
      <c r="G355" s="10" t="s">
        <v>0</v>
      </c>
      <c r="H355" s="11">
        <f>H356+H358</f>
        <v>35000</v>
      </c>
      <c r="I355" s="11">
        <f t="shared" ref="I355:J355" si="145">I356+I358</f>
        <v>35000</v>
      </c>
      <c r="J355" s="11">
        <f t="shared" si="145"/>
        <v>0</v>
      </c>
      <c r="K355" s="93">
        <f t="shared" si="135"/>
        <v>0</v>
      </c>
      <c r="L355" s="11"/>
      <c r="M355" s="11"/>
      <c r="N355" s="19"/>
      <c r="O355" s="23"/>
      <c r="P355" s="23"/>
    </row>
    <row r="356" spans="1:16" ht="47.25" x14ac:dyDescent="0.2">
      <c r="A356" s="9" t="s">
        <v>32</v>
      </c>
      <c r="B356" s="4" t="s">
        <v>197</v>
      </c>
      <c r="C356" s="4" t="s">
        <v>12</v>
      </c>
      <c r="D356" s="4" t="s">
        <v>65</v>
      </c>
      <c r="E356" s="4" t="s">
        <v>167</v>
      </c>
      <c r="F356" s="4" t="s">
        <v>224</v>
      </c>
      <c r="G356" s="4" t="s">
        <v>33</v>
      </c>
      <c r="H356" s="11">
        <f t="shared" si="144"/>
        <v>25000</v>
      </c>
      <c r="I356" s="11">
        <f t="shared" si="144"/>
        <v>25000</v>
      </c>
      <c r="J356" s="11">
        <f t="shared" si="144"/>
        <v>0</v>
      </c>
      <c r="K356" s="93">
        <f t="shared" si="135"/>
        <v>0</v>
      </c>
      <c r="L356" s="11"/>
      <c r="M356" s="11"/>
      <c r="N356" s="19"/>
      <c r="O356" s="23"/>
      <c r="P356" s="23"/>
    </row>
    <row r="357" spans="1:16" ht="63" x14ac:dyDescent="0.2">
      <c r="A357" s="9" t="s">
        <v>34</v>
      </c>
      <c r="B357" s="4" t="s">
        <v>197</v>
      </c>
      <c r="C357" s="4" t="s">
        <v>12</v>
      </c>
      <c r="D357" s="4" t="s">
        <v>65</v>
      </c>
      <c r="E357" s="4" t="s">
        <v>167</v>
      </c>
      <c r="F357" s="4" t="s">
        <v>224</v>
      </c>
      <c r="G357" s="4" t="s">
        <v>35</v>
      </c>
      <c r="H357" s="11">
        <v>25000</v>
      </c>
      <c r="I357" s="11">
        <v>25000</v>
      </c>
      <c r="J357" s="11">
        <v>0</v>
      </c>
      <c r="K357" s="93">
        <f t="shared" si="135"/>
        <v>0</v>
      </c>
      <c r="L357" s="11"/>
      <c r="M357" s="11"/>
      <c r="N357" s="19"/>
      <c r="O357" s="23"/>
      <c r="P357" s="23"/>
    </row>
    <row r="358" spans="1:16" ht="31.5" x14ac:dyDescent="0.2">
      <c r="A358" s="9" t="s">
        <v>133</v>
      </c>
      <c r="B358" s="4" t="s">
        <v>197</v>
      </c>
      <c r="C358" s="4" t="s">
        <v>12</v>
      </c>
      <c r="D358" s="4" t="s">
        <v>65</v>
      </c>
      <c r="E358" s="4" t="s">
        <v>167</v>
      </c>
      <c r="F358" s="4" t="s">
        <v>224</v>
      </c>
      <c r="G358" s="4">
        <v>300</v>
      </c>
      <c r="H358" s="11">
        <f>H359</f>
        <v>10000</v>
      </c>
      <c r="I358" s="11">
        <f t="shared" ref="I358:J358" si="146">I359</f>
        <v>10000</v>
      </c>
      <c r="J358" s="11">
        <f t="shared" si="146"/>
        <v>0</v>
      </c>
      <c r="K358" s="93">
        <f t="shared" si="135"/>
        <v>0</v>
      </c>
      <c r="L358" s="11"/>
      <c r="M358" s="11"/>
      <c r="N358" s="19"/>
      <c r="O358" s="23"/>
      <c r="P358" s="23"/>
    </row>
    <row r="359" spans="1:16" ht="15.75" x14ac:dyDescent="0.2">
      <c r="A359" s="9" t="s">
        <v>227</v>
      </c>
      <c r="B359" s="4" t="s">
        <v>197</v>
      </c>
      <c r="C359" s="4" t="s">
        <v>12</v>
      </c>
      <c r="D359" s="4" t="s">
        <v>65</v>
      </c>
      <c r="E359" s="4" t="s">
        <v>167</v>
      </c>
      <c r="F359" s="4" t="s">
        <v>224</v>
      </c>
      <c r="G359" s="4">
        <v>360</v>
      </c>
      <c r="H359" s="11">
        <v>10000</v>
      </c>
      <c r="I359" s="11">
        <v>10000</v>
      </c>
      <c r="J359" s="11">
        <v>0</v>
      </c>
      <c r="K359" s="93">
        <f t="shared" si="135"/>
        <v>0</v>
      </c>
      <c r="L359" s="11"/>
      <c r="M359" s="11"/>
      <c r="N359" s="19"/>
      <c r="O359" s="23"/>
      <c r="P359" s="23"/>
    </row>
    <row r="360" spans="1:16" ht="63" x14ac:dyDescent="0.2">
      <c r="A360" s="5" t="s">
        <v>200</v>
      </c>
      <c r="B360" s="6" t="s">
        <v>197</v>
      </c>
      <c r="C360" s="6" t="s">
        <v>12</v>
      </c>
      <c r="D360" s="6" t="s">
        <v>65</v>
      </c>
      <c r="E360" s="6" t="s">
        <v>201</v>
      </c>
      <c r="F360" s="8" t="s">
        <v>0</v>
      </c>
      <c r="G360" s="8" t="s">
        <v>0</v>
      </c>
      <c r="H360" s="7">
        <f>H361+H364</f>
        <v>46000</v>
      </c>
      <c r="I360" s="7">
        <f t="shared" ref="I360:J360" si="147">I361+I364</f>
        <v>46000</v>
      </c>
      <c r="J360" s="7">
        <f t="shared" si="147"/>
        <v>0</v>
      </c>
      <c r="K360" s="93">
        <f t="shared" si="135"/>
        <v>0</v>
      </c>
      <c r="L360" s="7"/>
      <c r="M360" s="7"/>
      <c r="N360" s="18"/>
      <c r="O360" s="22"/>
      <c r="P360" s="22"/>
    </row>
    <row r="361" spans="1:16" ht="47.25" x14ac:dyDescent="0.2">
      <c r="A361" s="9" t="s">
        <v>223</v>
      </c>
      <c r="B361" s="4" t="s">
        <v>197</v>
      </c>
      <c r="C361" s="4" t="s">
        <v>12</v>
      </c>
      <c r="D361" s="4" t="s">
        <v>65</v>
      </c>
      <c r="E361" s="4" t="s">
        <v>201</v>
      </c>
      <c r="F361" s="4" t="s">
        <v>224</v>
      </c>
      <c r="G361" s="10" t="s">
        <v>0</v>
      </c>
      <c r="H361" s="11">
        <f>H362</f>
        <v>31000</v>
      </c>
      <c r="I361" s="11">
        <f t="shared" ref="I361:J361" si="148">I362</f>
        <v>31000</v>
      </c>
      <c r="J361" s="11">
        <f t="shared" si="148"/>
        <v>0</v>
      </c>
      <c r="K361" s="93">
        <f t="shared" si="135"/>
        <v>0</v>
      </c>
      <c r="L361" s="11"/>
      <c r="M361" s="11"/>
      <c r="N361" s="19"/>
      <c r="O361" s="23"/>
      <c r="P361" s="23"/>
    </row>
    <row r="362" spans="1:16" ht="47.25" x14ac:dyDescent="0.2">
      <c r="A362" s="9" t="s">
        <v>32</v>
      </c>
      <c r="B362" s="4" t="s">
        <v>197</v>
      </c>
      <c r="C362" s="4" t="s">
        <v>12</v>
      </c>
      <c r="D362" s="4" t="s">
        <v>65</v>
      </c>
      <c r="E362" s="4" t="s">
        <v>201</v>
      </c>
      <c r="F362" s="4" t="s">
        <v>224</v>
      </c>
      <c r="G362" s="4" t="s">
        <v>33</v>
      </c>
      <c r="H362" s="11">
        <f t="shared" ref="H362:J362" si="149">H363</f>
        <v>31000</v>
      </c>
      <c r="I362" s="11">
        <f t="shared" si="149"/>
        <v>31000</v>
      </c>
      <c r="J362" s="11">
        <f t="shared" si="149"/>
        <v>0</v>
      </c>
      <c r="K362" s="93">
        <f t="shared" si="135"/>
        <v>0</v>
      </c>
      <c r="L362" s="11"/>
      <c r="M362" s="11"/>
      <c r="N362" s="19"/>
      <c r="O362" s="23"/>
      <c r="P362" s="23"/>
    </row>
    <row r="363" spans="1:16" ht="63" x14ac:dyDescent="0.2">
      <c r="A363" s="9" t="s">
        <v>34</v>
      </c>
      <c r="B363" s="4" t="s">
        <v>197</v>
      </c>
      <c r="C363" s="4" t="s">
        <v>12</v>
      </c>
      <c r="D363" s="4" t="s">
        <v>65</v>
      </c>
      <c r="E363" s="4" t="s">
        <v>201</v>
      </c>
      <c r="F363" s="4" t="s">
        <v>224</v>
      </c>
      <c r="G363" s="4" t="s">
        <v>35</v>
      </c>
      <c r="H363" s="11">
        <v>31000</v>
      </c>
      <c r="I363" s="11">
        <v>31000</v>
      </c>
      <c r="J363" s="11">
        <v>0</v>
      </c>
      <c r="K363" s="93">
        <f t="shared" si="135"/>
        <v>0</v>
      </c>
      <c r="L363" s="11"/>
      <c r="M363" s="11"/>
      <c r="N363" s="19"/>
      <c r="O363" s="23"/>
      <c r="P363" s="23"/>
    </row>
    <row r="364" spans="1:16" ht="47.25" x14ac:dyDescent="0.2">
      <c r="A364" s="9" t="s">
        <v>225</v>
      </c>
      <c r="B364" s="4" t="s">
        <v>197</v>
      </c>
      <c r="C364" s="4" t="s">
        <v>12</v>
      </c>
      <c r="D364" s="4" t="s">
        <v>65</v>
      </c>
      <c r="E364" s="4" t="s">
        <v>201</v>
      </c>
      <c r="F364" s="4" t="s">
        <v>226</v>
      </c>
      <c r="G364" s="10" t="s">
        <v>0</v>
      </c>
      <c r="H364" s="11">
        <f>H365+H367</f>
        <v>15000</v>
      </c>
      <c r="I364" s="11">
        <f t="shared" ref="I364:J364" si="150">I365+I367</f>
        <v>15000</v>
      </c>
      <c r="J364" s="11">
        <f t="shared" si="150"/>
        <v>0</v>
      </c>
      <c r="K364" s="93">
        <f t="shared" si="135"/>
        <v>0</v>
      </c>
      <c r="L364" s="11"/>
      <c r="M364" s="11"/>
      <c r="N364" s="19"/>
      <c r="O364" s="23"/>
      <c r="P364" s="23"/>
    </row>
    <row r="365" spans="1:16" ht="47.25" x14ac:dyDescent="0.2">
      <c r="A365" s="9" t="s">
        <v>32</v>
      </c>
      <c r="B365" s="4" t="s">
        <v>197</v>
      </c>
      <c r="C365" s="4" t="s">
        <v>12</v>
      </c>
      <c r="D365" s="4" t="s">
        <v>65</v>
      </c>
      <c r="E365" s="4" t="s">
        <v>201</v>
      </c>
      <c r="F365" s="4" t="s">
        <v>226</v>
      </c>
      <c r="G365" s="4" t="s">
        <v>33</v>
      </c>
      <c r="H365" s="11">
        <f>H366</f>
        <v>15000</v>
      </c>
      <c r="I365" s="11">
        <f t="shared" ref="I365:J365" si="151">I366</f>
        <v>15000</v>
      </c>
      <c r="J365" s="11">
        <f t="shared" si="151"/>
        <v>0</v>
      </c>
      <c r="K365" s="93">
        <f t="shared" si="135"/>
        <v>0</v>
      </c>
      <c r="L365" s="11"/>
      <c r="M365" s="11"/>
      <c r="N365" s="19"/>
      <c r="O365" s="23"/>
      <c r="P365" s="23"/>
    </row>
    <row r="366" spans="1:16" ht="62.25" customHeight="1" x14ac:dyDescent="0.2">
      <c r="A366" s="9" t="s">
        <v>34</v>
      </c>
      <c r="B366" s="4" t="s">
        <v>197</v>
      </c>
      <c r="C366" s="4" t="s">
        <v>12</v>
      </c>
      <c r="D366" s="4" t="s">
        <v>65</v>
      </c>
      <c r="E366" s="4" t="s">
        <v>201</v>
      </c>
      <c r="F366" s="4" t="s">
        <v>226</v>
      </c>
      <c r="G366" s="4" t="s">
        <v>35</v>
      </c>
      <c r="H366" s="11">
        <v>15000</v>
      </c>
      <c r="I366" s="11">
        <v>15000</v>
      </c>
      <c r="J366" s="11">
        <v>0</v>
      </c>
      <c r="K366" s="93">
        <f t="shared" si="135"/>
        <v>0</v>
      </c>
      <c r="L366" s="11"/>
      <c r="M366" s="11"/>
      <c r="N366" s="19"/>
      <c r="O366" s="23"/>
      <c r="P366" s="23"/>
    </row>
    <row r="367" spans="1:16" ht="31.5" hidden="1" x14ac:dyDescent="0.2">
      <c r="A367" s="9" t="s">
        <v>133</v>
      </c>
      <c r="B367" s="4" t="s">
        <v>197</v>
      </c>
      <c r="C367" s="4" t="s">
        <v>12</v>
      </c>
      <c r="D367" s="4" t="s">
        <v>65</v>
      </c>
      <c r="E367" s="4" t="s">
        <v>201</v>
      </c>
      <c r="F367" s="4" t="s">
        <v>226</v>
      </c>
      <c r="G367" s="4" t="s">
        <v>134</v>
      </c>
      <c r="H367" s="11">
        <f>H368</f>
        <v>0</v>
      </c>
      <c r="I367" s="11">
        <f t="shared" ref="I367:J367" si="152">I368</f>
        <v>0</v>
      </c>
      <c r="J367" s="11">
        <f t="shared" si="152"/>
        <v>0</v>
      </c>
      <c r="K367" s="93" t="e">
        <f t="shared" si="135"/>
        <v>#DIV/0!</v>
      </c>
      <c r="L367" s="11"/>
      <c r="M367" s="11"/>
      <c r="N367" s="19"/>
      <c r="O367" s="23"/>
      <c r="P367" s="23"/>
    </row>
    <row r="368" spans="1:16" ht="0.75" customHeight="1" x14ac:dyDescent="0.2">
      <c r="A368" s="9" t="s">
        <v>227</v>
      </c>
      <c r="B368" s="4" t="s">
        <v>197</v>
      </c>
      <c r="C368" s="4" t="s">
        <v>12</v>
      </c>
      <c r="D368" s="4" t="s">
        <v>65</v>
      </c>
      <c r="E368" s="4" t="s">
        <v>201</v>
      </c>
      <c r="F368" s="4" t="s">
        <v>226</v>
      </c>
      <c r="G368" s="4" t="s">
        <v>228</v>
      </c>
      <c r="H368" s="11"/>
      <c r="I368" s="11"/>
      <c r="J368" s="11"/>
      <c r="K368" s="93" t="e">
        <f t="shared" si="135"/>
        <v>#DIV/0!</v>
      </c>
      <c r="L368" s="11"/>
      <c r="M368" s="11"/>
      <c r="N368" s="19"/>
      <c r="O368" s="23"/>
      <c r="P368" s="23"/>
    </row>
    <row r="369" spans="1:16" ht="47.25" x14ac:dyDescent="0.2">
      <c r="A369" s="5" t="s">
        <v>229</v>
      </c>
      <c r="B369" s="6" t="s">
        <v>197</v>
      </c>
      <c r="C369" s="6" t="s">
        <v>12</v>
      </c>
      <c r="D369" s="6" t="s">
        <v>69</v>
      </c>
      <c r="E369" s="3" t="s">
        <v>0</v>
      </c>
      <c r="F369" s="3" t="s">
        <v>0</v>
      </c>
      <c r="G369" s="3" t="s">
        <v>0</v>
      </c>
      <c r="H369" s="7">
        <f>H370+H374</f>
        <v>305350</v>
      </c>
      <c r="I369" s="7">
        <f t="shared" ref="I369:J369" si="153">I370+I374</f>
        <v>305350</v>
      </c>
      <c r="J369" s="7">
        <f t="shared" si="153"/>
        <v>99102.25</v>
      </c>
      <c r="K369" s="93">
        <f t="shared" si="135"/>
        <v>0.32455297199934502</v>
      </c>
      <c r="L369" s="7"/>
      <c r="M369" s="7"/>
      <c r="N369" s="18"/>
      <c r="O369" s="22"/>
      <c r="P369" s="22"/>
    </row>
    <row r="370" spans="1:16" ht="31.5" x14ac:dyDescent="0.2">
      <c r="A370" s="5" t="s">
        <v>166</v>
      </c>
      <c r="B370" s="6" t="s">
        <v>197</v>
      </c>
      <c r="C370" s="6" t="s">
        <v>12</v>
      </c>
      <c r="D370" s="6" t="s">
        <v>69</v>
      </c>
      <c r="E370" s="6" t="s">
        <v>167</v>
      </c>
      <c r="F370" s="8" t="s">
        <v>0</v>
      </c>
      <c r="G370" s="8" t="s">
        <v>0</v>
      </c>
      <c r="H370" s="7">
        <f t="shared" ref="H370:J372" si="154">H371</f>
        <v>50000</v>
      </c>
      <c r="I370" s="7">
        <f t="shared" si="154"/>
        <v>50000</v>
      </c>
      <c r="J370" s="7">
        <f t="shared" si="154"/>
        <v>46349.95</v>
      </c>
      <c r="K370" s="93">
        <f t="shared" si="135"/>
        <v>0.92699899999999991</v>
      </c>
      <c r="L370" s="7"/>
      <c r="M370" s="7"/>
      <c r="N370" s="18"/>
      <c r="O370" s="22"/>
      <c r="P370" s="22"/>
    </row>
    <row r="371" spans="1:16" ht="31.5" x14ac:dyDescent="0.2">
      <c r="A371" s="9" t="s">
        <v>230</v>
      </c>
      <c r="B371" s="4" t="s">
        <v>197</v>
      </c>
      <c r="C371" s="4" t="s">
        <v>12</v>
      </c>
      <c r="D371" s="4" t="s">
        <v>69</v>
      </c>
      <c r="E371" s="4" t="s">
        <v>167</v>
      </c>
      <c r="F371" s="4" t="s">
        <v>231</v>
      </c>
      <c r="G371" s="10" t="s">
        <v>0</v>
      </c>
      <c r="H371" s="11">
        <f t="shared" si="154"/>
        <v>50000</v>
      </c>
      <c r="I371" s="11">
        <f t="shared" si="154"/>
        <v>50000</v>
      </c>
      <c r="J371" s="11">
        <f t="shared" si="154"/>
        <v>46349.95</v>
      </c>
      <c r="K371" s="93">
        <f t="shared" si="135"/>
        <v>0.92699899999999991</v>
      </c>
      <c r="L371" s="11"/>
      <c r="M371" s="11"/>
      <c r="N371" s="19"/>
      <c r="O371" s="23"/>
      <c r="P371" s="23"/>
    </row>
    <row r="372" spans="1:16" ht="47.25" x14ac:dyDescent="0.2">
      <c r="A372" s="9" t="s">
        <v>32</v>
      </c>
      <c r="B372" s="4" t="s">
        <v>197</v>
      </c>
      <c r="C372" s="4" t="s">
        <v>12</v>
      </c>
      <c r="D372" s="4" t="s">
        <v>69</v>
      </c>
      <c r="E372" s="4" t="s">
        <v>167</v>
      </c>
      <c r="F372" s="4" t="s">
        <v>231</v>
      </c>
      <c r="G372" s="4" t="s">
        <v>33</v>
      </c>
      <c r="H372" s="11">
        <f t="shared" si="154"/>
        <v>50000</v>
      </c>
      <c r="I372" s="11">
        <f t="shared" si="154"/>
        <v>50000</v>
      </c>
      <c r="J372" s="11">
        <f t="shared" si="154"/>
        <v>46349.95</v>
      </c>
      <c r="K372" s="93">
        <f t="shared" si="135"/>
        <v>0.92699899999999991</v>
      </c>
      <c r="L372" s="11"/>
      <c r="M372" s="11"/>
      <c r="N372" s="19"/>
      <c r="O372" s="23"/>
      <c r="P372" s="23"/>
    </row>
    <row r="373" spans="1:16" ht="63" x14ac:dyDescent="0.2">
      <c r="A373" s="9" t="s">
        <v>34</v>
      </c>
      <c r="B373" s="4" t="s">
        <v>197</v>
      </c>
      <c r="C373" s="4" t="s">
        <v>12</v>
      </c>
      <c r="D373" s="4" t="s">
        <v>69</v>
      </c>
      <c r="E373" s="4" t="s">
        <v>167</v>
      </c>
      <c r="F373" s="4" t="s">
        <v>231</v>
      </c>
      <c r="G373" s="4" t="s">
        <v>35</v>
      </c>
      <c r="H373" s="11">
        <v>50000</v>
      </c>
      <c r="I373" s="11">
        <v>50000</v>
      </c>
      <c r="J373" s="11">
        <v>46349.95</v>
      </c>
      <c r="K373" s="93">
        <f t="shared" si="135"/>
        <v>0.92699899999999991</v>
      </c>
      <c r="L373" s="11"/>
      <c r="M373" s="11"/>
      <c r="N373" s="19"/>
      <c r="O373" s="23"/>
      <c r="P373" s="23"/>
    </row>
    <row r="374" spans="1:16" ht="63" x14ac:dyDescent="0.2">
      <c r="A374" s="5" t="s">
        <v>200</v>
      </c>
      <c r="B374" s="6" t="s">
        <v>197</v>
      </c>
      <c r="C374" s="6" t="s">
        <v>12</v>
      </c>
      <c r="D374" s="6" t="s">
        <v>69</v>
      </c>
      <c r="E374" s="6" t="s">
        <v>201</v>
      </c>
      <c r="F374" s="8" t="s">
        <v>0</v>
      </c>
      <c r="G374" s="8" t="s">
        <v>0</v>
      </c>
      <c r="H374" s="7">
        <f>H375+H380</f>
        <v>255350</v>
      </c>
      <c r="I374" s="7">
        <f t="shared" ref="I374:J374" si="155">I375+I380</f>
        <v>255350</v>
      </c>
      <c r="J374" s="7">
        <f t="shared" si="155"/>
        <v>52752.3</v>
      </c>
      <c r="K374" s="93">
        <f t="shared" si="135"/>
        <v>0.20658821225768553</v>
      </c>
      <c r="L374" s="7"/>
      <c r="M374" s="7"/>
      <c r="N374" s="18"/>
      <c r="O374" s="22"/>
      <c r="P374" s="22"/>
    </row>
    <row r="375" spans="1:16" ht="31.5" x14ac:dyDescent="0.2">
      <c r="A375" s="9" t="s">
        <v>230</v>
      </c>
      <c r="B375" s="4" t="s">
        <v>197</v>
      </c>
      <c r="C375" s="4" t="s">
        <v>12</v>
      </c>
      <c r="D375" s="4" t="s">
        <v>69</v>
      </c>
      <c r="E375" s="4" t="s">
        <v>201</v>
      </c>
      <c r="F375" s="4" t="s">
        <v>231</v>
      </c>
      <c r="G375" s="10" t="s">
        <v>0</v>
      </c>
      <c r="H375" s="11">
        <f>H376+H378</f>
        <v>183350</v>
      </c>
      <c r="I375" s="11">
        <f t="shared" ref="I375:J375" si="156">I376+I378</f>
        <v>183350</v>
      </c>
      <c r="J375" s="11">
        <f t="shared" si="156"/>
        <v>52752.3</v>
      </c>
      <c r="K375" s="93">
        <f t="shared" si="135"/>
        <v>0.28771366239432783</v>
      </c>
      <c r="L375" s="11"/>
      <c r="M375" s="11"/>
      <c r="N375" s="19"/>
      <c r="O375" s="23"/>
      <c r="P375" s="23"/>
    </row>
    <row r="376" spans="1:16" ht="47.25" x14ac:dyDescent="0.2">
      <c r="A376" s="9" t="s">
        <v>32</v>
      </c>
      <c r="B376" s="4" t="s">
        <v>197</v>
      </c>
      <c r="C376" s="4" t="s">
        <v>12</v>
      </c>
      <c r="D376" s="4" t="s">
        <v>69</v>
      </c>
      <c r="E376" s="4" t="s">
        <v>201</v>
      </c>
      <c r="F376" s="4" t="s">
        <v>231</v>
      </c>
      <c r="G376" s="4" t="s">
        <v>33</v>
      </c>
      <c r="H376" s="11">
        <f>H377</f>
        <v>153350</v>
      </c>
      <c r="I376" s="11">
        <f t="shared" ref="I376:J376" si="157">I377</f>
        <v>153350</v>
      </c>
      <c r="J376" s="11">
        <f t="shared" si="157"/>
        <v>52752.3</v>
      </c>
      <c r="K376" s="93">
        <f t="shared" si="135"/>
        <v>0.34399934789696773</v>
      </c>
      <c r="L376" s="11"/>
      <c r="M376" s="11"/>
      <c r="N376" s="19"/>
      <c r="O376" s="23"/>
      <c r="P376" s="23"/>
    </row>
    <row r="377" spans="1:16" ht="63" x14ac:dyDescent="0.2">
      <c r="A377" s="9" t="s">
        <v>34</v>
      </c>
      <c r="B377" s="4" t="s">
        <v>197</v>
      </c>
      <c r="C377" s="4" t="s">
        <v>12</v>
      </c>
      <c r="D377" s="4" t="s">
        <v>69</v>
      </c>
      <c r="E377" s="4" t="s">
        <v>201</v>
      </c>
      <c r="F377" s="4" t="s">
        <v>231</v>
      </c>
      <c r="G377" s="4" t="s">
        <v>35</v>
      </c>
      <c r="H377" s="11">
        <v>153350</v>
      </c>
      <c r="I377" s="11">
        <v>153350</v>
      </c>
      <c r="J377" s="11">
        <v>52752.3</v>
      </c>
      <c r="K377" s="93">
        <f t="shared" si="135"/>
        <v>0.34399934789696773</v>
      </c>
      <c r="L377" s="11"/>
      <c r="M377" s="11"/>
      <c r="N377" s="19"/>
      <c r="O377" s="23"/>
      <c r="P377" s="23"/>
    </row>
    <row r="378" spans="1:16" ht="31.5" x14ac:dyDescent="0.2">
      <c r="A378" s="9" t="s">
        <v>133</v>
      </c>
      <c r="B378" s="4" t="s">
        <v>197</v>
      </c>
      <c r="C378" s="4" t="s">
        <v>12</v>
      </c>
      <c r="D378" s="4" t="s">
        <v>69</v>
      </c>
      <c r="E378" s="4" t="s">
        <v>201</v>
      </c>
      <c r="F378" s="4" t="s">
        <v>231</v>
      </c>
      <c r="G378" s="4" t="s">
        <v>134</v>
      </c>
      <c r="H378" s="11">
        <f>H379</f>
        <v>30000</v>
      </c>
      <c r="I378" s="11">
        <f t="shared" ref="I378:J378" si="158">I379</f>
        <v>30000</v>
      </c>
      <c r="J378" s="11">
        <f t="shared" si="158"/>
        <v>0</v>
      </c>
      <c r="K378" s="93">
        <f t="shared" si="135"/>
        <v>0</v>
      </c>
      <c r="L378" s="11"/>
      <c r="M378" s="11"/>
      <c r="N378" s="19"/>
      <c r="O378" s="23"/>
      <c r="P378" s="23"/>
    </row>
    <row r="379" spans="1:16" ht="15.75" x14ac:dyDescent="0.2">
      <c r="A379" s="9" t="s">
        <v>227</v>
      </c>
      <c r="B379" s="4" t="s">
        <v>197</v>
      </c>
      <c r="C379" s="4" t="s">
        <v>12</v>
      </c>
      <c r="D379" s="4" t="s">
        <v>69</v>
      </c>
      <c r="E379" s="4" t="s">
        <v>201</v>
      </c>
      <c r="F379" s="4" t="s">
        <v>231</v>
      </c>
      <c r="G379" s="4" t="s">
        <v>228</v>
      </c>
      <c r="H379" s="11">
        <v>30000</v>
      </c>
      <c r="I379" s="11">
        <v>30000</v>
      </c>
      <c r="J379" s="11">
        <v>0</v>
      </c>
      <c r="K379" s="93">
        <f t="shared" si="135"/>
        <v>0</v>
      </c>
      <c r="L379" s="11"/>
      <c r="M379" s="11"/>
      <c r="N379" s="19"/>
      <c r="O379" s="23"/>
      <c r="P379" s="23"/>
    </row>
    <row r="380" spans="1:16" ht="63" x14ac:dyDescent="0.2">
      <c r="A380" s="57" t="s">
        <v>310</v>
      </c>
      <c r="B380" s="4" t="s">
        <v>197</v>
      </c>
      <c r="C380" s="4" t="s">
        <v>12</v>
      </c>
      <c r="D380" s="4" t="s">
        <v>69</v>
      </c>
      <c r="E380" s="4" t="s">
        <v>201</v>
      </c>
      <c r="F380" s="4">
        <v>82370</v>
      </c>
      <c r="G380" s="4"/>
      <c r="H380" s="11">
        <f>H381</f>
        <v>72000</v>
      </c>
      <c r="I380" s="11">
        <f t="shared" ref="I380:J381" si="159">I381</f>
        <v>72000</v>
      </c>
      <c r="J380" s="11">
        <f t="shared" si="159"/>
        <v>0</v>
      </c>
      <c r="K380" s="93">
        <f t="shared" si="135"/>
        <v>0</v>
      </c>
      <c r="L380" s="11"/>
      <c r="M380" s="11"/>
      <c r="N380" s="19"/>
      <c r="O380" s="23"/>
      <c r="P380" s="23"/>
    </row>
    <row r="381" spans="1:16" ht="63" x14ac:dyDescent="0.2">
      <c r="A381" s="39" t="s">
        <v>78</v>
      </c>
      <c r="B381" s="4" t="s">
        <v>197</v>
      </c>
      <c r="C381" s="4" t="s">
        <v>12</v>
      </c>
      <c r="D381" s="4" t="s">
        <v>69</v>
      </c>
      <c r="E381" s="4" t="s">
        <v>201</v>
      </c>
      <c r="F381" s="4">
        <v>82370</v>
      </c>
      <c r="G381" s="4">
        <v>600</v>
      </c>
      <c r="H381" s="11">
        <f>H382</f>
        <v>72000</v>
      </c>
      <c r="I381" s="11">
        <f t="shared" si="159"/>
        <v>72000</v>
      </c>
      <c r="J381" s="11">
        <f t="shared" si="159"/>
        <v>0</v>
      </c>
      <c r="K381" s="93">
        <f t="shared" si="135"/>
        <v>0</v>
      </c>
      <c r="L381" s="11"/>
      <c r="M381" s="11"/>
      <c r="N381" s="19"/>
      <c r="O381" s="23"/>
      <c r="P381" s="23"/>
    </row>
    <row r="382" spans="1:16" ht="31.5" x14ac:dyDescent="0.25">
      <c r="A382" s="81" t="s">
        <v>85</v>
      </c>
      <c r="B382" s="4" t="s">
        <v>197</v>
      </c>
      <c r="C382" s="4" t="s">
        <v>12</v>
      </c>
      <c r="D382" s="4" t="s">
        <v>69</v>
      </c>
      <c r="E382" s="4" t="s">
        <v>201</v>
      </c>
      <c r="F382" s="4">
        <v>82370</v>
      </c>
      <c r="G382" s="4">
        <v>610</v>
      </c>
      <c r="H382" s="11">
        <v>72000</v>
      </c>
      <c r="I382" s="11">
        <v>72000</v>
      </c>
      <c r="J382" s="11">
        <v>0</v>
      </c>
      <c r="K382" s="93">
        <f t="shared" si="135"/>
        <v>0</v>
      </c>
      <c r="L382" s="11"/>
      <c r="M382" s="11"/>
      <c r="N382" s="19"/>
      <c r="O382" s="23"/>
      <c r="P382" s="23"/>
    </row>
    <row r="383" spans="1:16" ht="47.25" x14ac:dyDescent="0.2">
      <c r="A383" s="5" t="s">
        <v>232</v>
      </c>
      <c r="B383" s="6" t="s">
        <v>233</v>
      </c>
      <c r="C383" s="3" t="s">
        <v>0</v>
      </c>
      <c r="D383" s="3" t="s">
        <v>0</v>
      </c>
      <c r="E383" s="3" t="s">
        <v>0</v>
      </c>
      <c r="F383" s="3" t="s">
        <v>0</v>
      </c>
      <c r="G383" s="3" t="s">
        <v>0</v>
      </c>
      <c r="H383" s="7">
        <f t="shared" ref="H383" si="160">H384+H389</f>
        <v>6221806.75</v>
      </c>
      <c r="I383" s="7">
        <f t="shared" ref="I383:J383" si="161">I384+I389</f>
        <v>6221806.75</v>
      </c>
      <c r="J383" s="7">
        <f t="shared" si="161"/>
        <v>23536</v>
      </c>
      <c r="K383" s="93">
        <f t="shared" si="135"/>
        <v>3.7828240165125667E-3</v>
      </c>
      <c r="L383" s="7"/>
      <c r="M383" s="7"/>
      <c r="N383" s="18"/>
      <c r="O383" s="22"/>
      <c r="P383" s="22"/>
    </row>
    <row r="384" spans="1:16" ht="63" x14ac:dyDescent="0.2">
      <c r="A384" s="5" t="s">
        <v>234</v>
      </c>
      <c r="B384" s="6" t="s">
        <v>233</v>
      </c>
      <c r="C384" s="6" t="s">
        <v>20</v>
      </c>
      <c r="D384" s="6" t="s">
        <v>21</v>
      </c>
      <c r="E384" s="3" t="s">
        <v>0</v>
      </c>
      <c r="F384" s="3" t="s">
        <v>0</v>
      </c>
      <c r="G384" s="3" t="s">
        <v>0</v>
      </c>
      <c r="H384" s="7">
        <f t="shared" ref="H384:J387" si="162">H385</f>
        <v>210000</v>
      </c>
      <c r="I384" s="7">
        <f t="shared" si="162"/>
        <v>210000</v>
      </c>
      <c r="J384" s="7">
        <f t="shared" si="162"/>
        <v>23536</v>
      </c>
      <c r="K384" s="93">
        <f t="shared" si="135"/>
        <v>0.11207619047619048</v>
      </c>
      <c r="L384" s="7"/>
      <c r="M384" s="7"/>
      <c r="N384" s="18"/>
      <c r="O384" s="22"/>
      <c r="P384" s="22"/>
    </row>
    <row r="385" spans="1:16" ht="31.5" x14ac:dyDescent="0.2">
      <c r="A385" s="5" t="s">
        <v>22</v>
      </c>
      <c r="B385" s="6" t="s">
        <v>233</v>
      </c>
      <c r="C385" s="6" t="s">
        <v>20</v>
      </c>
      <c r="D385" s="6" t="s">
        <v>21</v>
      </c>
      <c r="E385" s="6" t="s">
        <v>23</v>
      </c>
      <c r="F385" s="8" t="s">
        <v>0</v>
      </c>
      <c r="G385" s="8" t="s">
        <v>0</v>
      </c>
      <c r="H385" s="7">
        <f t="shared" si="162"/>
        <v>210000</v>
      </c>
      <c r="I385" s="7">
        <f t="shared" si="162"/>
        <v>210000</v>
      </c>
      <c r="J385" s="7">
        <f t="shared" si="162"/>
        <v>23536</v>
      </c>
      <c r="K385" s="93">
        <f t="shared" si="135"/>
        <v>0.11207619047619048</v>
      </c>
      <c r="L385" s="7"/>
      <c r="M385" s="7"/>
      <c r="N385" s="18"/>
      <c r="O385" s="22"/>
      <c r="P385" s="22"/>
    </row>
    <row r="386" spans="1:16" ht="31.5" x14ac:dyDescent="0.2">
      <c r="A386" s="9" t="s">
        <v>235</v>
      </c>
      <c r="B386" s="4" t="s">
        <v>233</v>
      </c>
      <c r="C386" s="4" t="s">
        <v>20</v>
      </c>
      <c r="D386" s="4" t="s">
        <v>21</v>
      </c>
      <c r="E386" s="4" t="s">
        <v>23</v>
      </c>
      <c r="F386" s="4" t="s">
        <v>236</v>
      </c>
      <c r="G386" s="10" t="s">
        <v>0</v>
      </c>
      <c r="H386" s="11">
        <f t="shared" si="162"/>
        <v>210000</v>
      </c>
      <c r="I386" s="11">
        <f t="shared" si="162"/>
        <v>210000</v>
      </c>
      <c r="J386" s="11">
        <f t="shared" si="162"/>
        <v>23536</v>
      </c>
      <c r="K386" s="93">
        <f t="shared" si="135"/>
        <v>0.11207619047619048</v>
      </c>
      <c r="L386" s="11"/>
      <c r="M386" s="11"/>
      <c r="N386" s="19"/>
      <c r="O386" s="23"/>
      <c r="P386" s="23"/>
    </row>
    <row r="387" spans="1:16" ht="47.25" x14ac:dyDescent="0.2">
      <c r="A387" s="9" t="s">
        <v>32</v>
      </c>
      <c r="B387" s="4" t="s">
        <v>233</v>
      </c>
      <c r="C387" s="4" t="s">
        <v>20</v>
      </c>
      <c r="D387" s="4" t="s">
        <v>21</v>
      </c>
      <c r="E387" s="4" t="s">
        <v>23</v>
      </c>
      <c r="F387" s="4" t="s">
        <v>236</v>
      </c>
      <c r="G387" s="4" t="s">
        <v>33</v>
      </c>
      <c r="H387" s="11">
        <f t="shared" si="162"/>
        <v>210000</v>
      </c>
      <c r="I387" s="11">
        <f t="shared" si="162"/>
        <v>210000</v>
      </c>
      <c r="J387" s="11">
        <f t="shared" si="162"/>
        <v>23536</v>
      </c>
      <c r="K387" s="93">
        <f t="shared" si="135"/>
        <v>0.11207619047619048</v>
      </c>
      <c r="L387" s="11"/>
      <c r="M387" s="11"/>
      <c r="N387" s="19"/>
      <c r="O387" s="23"/>
      <c r="P387" s="23"/>
    </row>
    <row r="388" spans="1:16" ht="63" x14ac:dyDescent="0.2">
      <c r="A388" s="9" t="s">
        <v>34</v>
      </c>
      <c r="B388" s="4" t="s">
        <v>233</v>
      </c>
      <c r="C388" s="4" t="s">
        <v>20</v>
      </c>
      <c r="D388" s="4" t="s">
        <v>21</v>
      </c>
      <c r="E388" s="4" t="s">
        <v>23</v>
      </c>
      <c r="F388" s="4" t="s">
        <v>236</v>
      </c>
      <c r="G388" s="4" t="s">
        <v>35</v>
      </c>
      <c r="H388" s="11">
        <v>210000</v>
      </c>
      <c r="I388" s="11">
        <v>210000</v>
      </c>
      <c r="J388" s="11">
        <v>23536</v>
      </c>
      <c r="K388" s="93">
        <f t="shared" si="135"/>
        <v>0.11207619047619048</v>
      </c>
      <c r="L388" s="11"/>
      <c r="M388" s="11"/>
      <c r="N388" s="19"/>
      <c r="O388" s="23"/>
      <c r="P388" s="23"/>
    </row>
    <row r="389" spans="1:16" ht="47.25" x14ac:dyDescent="0.2">
      <c r="A389" s="5" t="s">
        <v>237</v>
      </c>
      <c r="B389" s="6" t="s">
        <v>233</v>
      </c>
      <c r="C389" s="6" t="s">
        <v>20</v>
      </c>
      <c r="D389" s="6" t="s">
        <v>238</v>
      </c>
      <c r="E389" s="3" t="s">
        <v>0</v>
      </c>
      <c r="F389" s="3" t="s">
        <v>0</v>
      </c>
      <c r="G389" s="3" t="s">
        <v>0</v>
      </c>
      <c r="H389" s="7">
        <f t="shared" ref="H389:J392" si="163">H390</f>
        <v>6011806.75</v>
      </c>
      <c r="I389" s="7">
        <f t="shared" si="163"/>
        <v>6011806.75</v>
      </c>
      <c r="J389" s="7">
        <f t="shared" si="163"/>
        <v>0</v>
      </c>
      <c r="K389" s="93">
        <f t="shared" si="135"/>
        <v>0</v>
      </c>
      <c r="L389" s="7"/>
      <c r="M389" s="7"/>
      <c r="N389" s="18"/>
      <c r="O389" s="22"/>
      <c r="P389" s="22"/>
    </row>
    <row r="390" spans="1:16" ht="31.5" x14ac:dyDescent="0.2">
      <c r="A390" s="5" t="s">
        <v>22</v>
      </c>
      <c r="B390" s="6" t="s">
        <v>233</v>
      </c>
      <c r="C390" s="6" t="s">
        <v>20</v>
      </c>
      <c r="D390" s="6" t="s">
        <v>238</v>
      </c>
      <c r="E390" s="6" t="s">
        <v>23</v>
      </c>
      <c r="F390" s="8" t="s">
        <v>0</v>
      </c>
      <c r="G390" s="8" t="s">
        <v>0</v>
      </c>
      <c r="H390" s="7">
        <f t="shared" si="163"/>
        <v>6011806.75</v>
      </c>
      <c r="I390" s="7">
        <f t="shared" si="163"/>
        <v>6011806.75</v>
      </c>
      <c r="J390" s="7">
        <f t="shared" si="163"/>
        <v>0</v>
      </c>
      <c r="K390" s="93">
        <f t="shared" si="135"/>
        <v>0</v>
      </c>
      <c r="L390" s="7"/>
      <c r="M390" s="7"/>
      <c r="N390" s="18"/>
      <c r="O390" s="22"/>
      <c r="P390" s="22"/>
    </row>
    <row r="391" spans="1:16" ht="47.25" x14ac:dyDescent="0.2">
      <c r="A391" s="9" t="s">
        <v>239</v>
      </c>
      <c r="B391" s="4" t="s">
        <v>233</v>
      </c>
      <c r="C391" s="4" t="s">
        <v>20</v>
      </c>
      <c r="D391" s="4" t="s">
        <v>238</v>
      </c>
      <c r="E391" s="4" t="s">
        <v>23</v>
      </c>
      <c r="F391" s="4" t="s">
        <v>240</v>
      </c>
      <c r="G391" s="10" t="s">
        <v>0</v>
      </c>
      <c r="H391" s="11">
        <f t="shared" si="163"/>
        <v>6011806.75</v>
      </c>
      <c r="I391" s="11">
        <f t="shared" si="163"/>
        <v>6011806.75</v>
      </c>
      <c r="J391" s="11">
        <f t="shared" si="163"/>
        <v>0</v>
      </c>
      <c r="K391" s="93">
        <f t="shared" si="135"/>
        <v>0</v>
      </c>
      <c r="L391" s="11"/>
      <c r="M391" s="11"/>
      <c r="N391" s="19"/>
      <c r="O391" s="23"/>
      <c r="P391" s="23"/>
    </row>
    <row r="392" spans="1:16" ht="47.25" x14ac:dyDescent="0.2">
      <c r="A392" s="9" t="s">
        <v>32</v>
      </c>
      <c r="B392" s="4" t="s">
        <v>233</v>
      </c>
      <c r="C392" s="4" t="s">
        <v>20</v>
      </c>
      <c r="D392" s="4" t="s">
        <v>238</v>
      </c>
      <c r="E392" s="4" t="s">
        <v>23</v>
      </c>
      <c r="F392" s="4" t="s">
        <v>240</v>
      </c>
      <c r="G392" s="4" t="s">
        <v>33</v>
      </c>
      <c r="H392" s="11">
        <f t="shared" si="163"/>
        <v>6011806.75</v>
      </c>
      <c r="I392" s="11">
        <f t="shared" si="163"/>
        <v>6011806.75</v>
      </c>
      <c r="J392" s="11">
        <f t="shared" si="163"/>
        <v>0</v>
      </c>
      <c r="K392" s="93">
        <f t="shared" si="135"/>
        <v>0</v>
      </c>
      <c r="L392" s="11"/>
      <c r="M392" s="11"/>
      <c r="N392" s="19"/>
      <c r="O392" s="23"/>
      <c r="P392" s="23"/>
    </row>
    <row r="393" spans="1:16" ht="63" x14ac:dyDescent="0.2">
      <c r="A393" s="9" t="s">
        <v>34</v>
      </c>
      <c r="B393" s="4" t="s">
        <v>233</v>
      </c>
      <c r="C393" s="4" t="s">
        <v>20</v>
      </c>
      <c r="D393" s="4" t="s">
        <v>238</v>
      </c>
      <c r="E393" s="4" t="s">
        <v>23</v>
      </c>
      <c r="F393" s="4" t="s">
        <v>240</v>
      </c>
      <c r="G393" s="4" t="s">
        <v>35</v>
      </c>
      <c r="H393" s="11">
        <v>6011806.75</v>
      </c>
      <c r="I393" s="11">
        <v>6011806.75</v>
      </c>
      <c r="J393" s="11">
        <v>0</v>
      </c>
      <c r="K393" s="93">
        <f t="shared" si="135"/>
        <v>0</v>
      </c>
      <c r="L393" s="11"/>
      <c r="M393" s="11"/>
      <c r="N393" s="19"/>
      <c r="O393" s="23"/>
      <c r="P393" s="23"/>
    </row>
    <row r="394" spans="1:16" ht="47.25" x14ac:dyDescent="0.2">
      <c r="A394" s="5" t="s">
        <v>241</v>
      </c>
      <c r="B394" s="6" t="s">
        <v>242</v>
      </c>
      <c r="C394" s="3" t="s">
        <v>0</v>
      </c>
      <c r="D394" s="3" t="s">
        <v>0</v>
      </c>
      <c r="E394" s="3" t="s">
        <v>0</v>
      </c>
      <c r="F394" s="3" t="s">
        <v>0</v>
      </c>
      <c r="G394" s="3" t="s">
        <v>0</v>
      </c>
      <c r="H394" s="7">
        <f t="shared" ref="H394:J398" si="164">H395</f>
        <v>2490742.7999999998</v>
      </c>
      <c r="I394" s="7">
        <f t="shared" si="164"/>
        <v>2490742.7999999998</v>
      </c>
      <c r="J394" s="7">
        <f t="shared" si="164"/>
        <v>2490742.7999999998</v>
      </c>
      <c r="K394" s="93">
        <f t="shared" si="135"/>
        <v>1</v>
      </c>
      <c r="L394" s="7"/>
      <c r="M394" s="7"/>
      <c r="N394" s="18"/>
      <c r="O394" s="22"/>
      <c r="P394" s="22"/>
    </row>
    <row r="395" spans="1:16" ht="47.25" x14ac:dyDescent="0.2">
      <c r="A395" s="5" t="s">
        <v>243</v>
      </c>
      <c r="B395" s="6" t="s">
        <v>242</v>
      </c>
      <c r="C395" s="6" t="s">
        <v>20</v>
      </c>
      <c r="D395" s="6" t="s">
        <v>21</v>
      </c>
      <c r="E395" s="3" t="s">
        <v>0</v>
      </c>
      <c r="F395" s="3" t="s">
        <v>0</v>
      </c>
      <c r="G395" s="3" t="s">
        <v>0</v>
      </c>
      <c r="H395" s="7">
        <f t="shared" si="164"/>
        <v>2490742.7999999998</v>
      </c>
      <c r="I395" s="7">
        <f t="shared" si="164"/>
        <v>2490742.7999999998</v>
      </c>
      <c r="J395" s="7">
        <f t="shared" si="164"/>
        <v>2490742.7999999998</v>
      </c>
      <c r="K395" s="93">
        <f t="shared" si="135"/>
        <v>1</v>
      </c>
      <c r="L395" s="7"/>
      <c r="M395" s="7"/>
      <c r="N395" s="18"/>
      <c r="O395" s="22"/>
      <c r="P395" s="22"/>
    </row>
    <row r="396" spans="1:16" ht="31.5" x14ac:dyDescent="0.2">
      <c r="A396" s="5" t="s">
        <v>22</v>
      </c>
      <c r="B396" s="6" t="s">
        <v>242</v>
      </c>
      <c r="C396" s="6" t="s">
        <v>20</v>
      </c>
      <c r="D396" s="6" t="s">
        <v>21</v>
      </c>
      <c r="E396" s="6" t="s">
        <v>23</v>
      </c>
      <c r="F396" s="8" t="s">
        <v>0</v>
      </c>
      <c r="G396" s="8" t="s">
        <v>0</v>
      </c>
      <c r="H396" s="7">
        <f t="shared" si="164"/>
        <v>2490742.7999999998</v>
      </c>
      <c r="I396" s="7">
        <f t="shared" si="164"/>
        <v>2490742.7999999998</v>
      </c>
      <c r="J396" s="7">
        <f t="shared" si="164"/>
        <v>2490742.7999999998</v>
      </c>
      <c r="K396" s="93">
        <f t="shared" ref="K396:K466" si="165">J396/I396</f>
        <v>1</v>
      </c>
      <c r="L396" s="7"/>
      <c r="M396" s="7"/>
      <c r="N396" s="18"/>
      <c r="O396" s="22"/>
      <c r="P396" s="22"/>
    </row>
    <row r="397" spans="1:16" ht="47.25" x14ac:dyDescent="0.2">
      <c r="A397" s="9" t="s">
        <v>244</v>
      </c>
      <c r="B397" s="4" t="s">
        <v>242</v>
      </c>
      <c r="C397" s="4" t="s">
        <v>20</v>
      </c>
      <c r="D397" s="4" t="s">
        <v>21</v>
      </c>
      <c r="E397" s="4" t="s">
        <v>23</v>
      </c>
      <c r="F397" s="4" t="s">
        <v>245</v>
      </c>
      <c r="G397" s="10" t="s">
        <v>0</v>
      </c>
      <c r="H397" s="11">
        <f t="shared" si="164"/>
        <v>2490742.7999999998</v>
      </c>
      <c r="I397" s="11">
        <f t="shared" si="164"/>
        <v>2490742.7999999998</v>
      </c>
      <c r="J397" s="11">
        <f t="shared" si="164"/>
        <v>2490742.7999999998</v>
      </c>
      <c r="K397" s="93">
        <f t="shared" si="165"/>
        <v>1</v>
      </c>
      <c r="L397" s="11"/>
      <c r="M397" s="11"/>
      <c r="N397" s="19"/>
      <c r="O397" s="23"/>
      <c r="P397" s="23"/>
    </row>
    <row r="398" spans="1:16" ht="31.5" x14ac:dyDescent="0.2">
      <c r="A398" s="9" t="s">
        <v>133</v>
      </c>
      <c r="B398" s="4" t="s">
        <v>242</v>
      </c>
      <c r="C398" s="4" t="s">
        <v>20</v>
      </c>
      <c r="D398" s="4" t="s">
        <v>21</v>
      </c>
      <c r="E398" s="4" t="s">
        <v>23</v>
      </c>
      <c r="F398" s="4" t="s">
        <v>245</v>
      </c>
      <c r="G398" s="4" t="s">
        <v>134</v>
      </c>
      <c r="H398" s="11">
        <f t="shared" si="164"/>
        <v>2490742.7999999998</v>
      </c>
      <c r="I398" s="11">
        <f t="shared" si="164"/>
        <v>2490742.7999999998</v>
      </c>
      <c r="J398" s="11">
        <f t="shared" si="164"/>
        <v>2490742.7999999998</v>
      </c>
      <c r="K398" s="93">
        <f t="shared" si="165"/>
        <v>1</v>
      </c>
      <c r="L398" s="11"/>
      <c r="M398" s="11"/>
      <c r="N398" s="19"/>
      <c r="O398" s="23"/>
      <c r="P398" s="23"/>
    </row>
    <row r="399" spans="1:16" ht="47.25" x14ac:dyDescent="0.2">
      <c r="A399" s="9" t="s">
        <v>135</v>
      </c>
      <c r="B399" s="4" t="s">
        <v>242</v>
      </c>
      <c r="C399" s="4" t="s">
        <v>20</v>
      </c>
      <c r="D399" s="4" t="s">
        <v>21</v>
      </c>
      <c r="E399" s="4" t="s">
        <v>23</v>
      </c>
      <c r="F399" s="4" t="s">
        <v>245</v>
      </c>
      <c r="G399" s="4" t="s">
        <v>136</v>
      </c>
      <c r="H399" s="11">
        <v>2490742.7999999998</v>
      </c>
      <c r="I399" s="11">
        <v>2490742.7999999998</v>
      </c>
      <c r="J399" s="11">
        <v>2490742.7999999998</v>
      </c>
      <c r="K399" s="93">
        <f t="shared" si="165"/>
        <v>1</v>
      </c>
      <c r="L399" s="11"/>
      <c r="M399" s="11"/>
      <c r="N399" s="19"/>
      <c r="O399" s="23"/>
      <c r="P399" s="23"/>
    </row>
    <row r="400" spans="1:16" ht="47.25" x14ac:dyDescent="0.2">
      <c r="A400" s="5" t="s">
        <v>246</v>
      </c>
      <c r="B400" s="6" t="s">
        <v>247</v>
      </c>
      <c r="C400" s="3" t="s">
        <v>0</v>
      </c>
      <c r="D400" s="3" t="s">
        <v>0</v>
      </c>
      <c r="E400" s="3" t="s">
        <v>0</v>
      </c>
      <c r="F400" s="3" t="s">
        <v>0</v>
      </c>
      <c r="G400" s="3" t="s">
        <v>0</v>
      </c>
      <c r="H400" s="7">
        <f>H401+H413+H418+H408</f>
        <v>3921059</v>
      </c>
      <c r="I400" s="7">
        <f t="shared" ref="I400:J400" si="166">I401+I413+I418+I408</f>
        <v>3921059</v>
      </c>
      <c r="J400" s="7">
        <f t="shared" si="166"/>
        <v>305934</v>
      </c>
      <c r="K400" s="93">
        <f t="shared" si="165"/>
        <v>7.8023309519188566E-2</v>
      </c>
      <c r="L400" s="7"/>
      <c r="M400" s="7"/>
      <c r="N400" s="18"/>
      <c r="O400" s="22"/>
      <c r="P400" s="22"/>
    </row>
    <row r="401" spans="1:16" ht="31.5" x14ac:dyDescent="0.2">
      <c r="A401" s="5" t="s">
        <v>248</v>
      </c>
      <c r="B401" s="6" t="s">
        <v>247</v>
      </c>
      <c r="C401" s="6" t="s">
        <v>20</v>
      </c>
      <c r="D401" s="6" t="s">
        <v>21</v>
      </c>
      <c r="E401" s="3" t="s">
        <v>0</v>
      </c>
      <c r="F401" s="3" t="s">
        <v>0</v>
      </c>
      <c r="G401" s="3" t="s">
        <v>0</v>
      </c>
      <c r="H401" s="7">
        <f t="shared" ref="H401:J402" si="167">H402</f>
        <v>200000</v>
      </c>
      <c r="I401" s="7">
        <f t="shared" si="167"/>
        <v>200000</v>
      </c>
      <c r="J401" s="7">
        <f t="shared" si="167"/>
        <v>55934</v>
      </c>
      <c r="K401" s="93">
        <f t="shared" si="165"/>
        <v>0.27966999999999997</v>
      </c>
      <c r="L401" s="7"/>
      <c r="M401" s="7"/>
      <c r="N401" s="18"/>
      <c r="O401" s="22"/>
      <c r="P401" s="22"/>
    </row>
    <row r="402" spans="1:16" ht="63" x14ac:dyDescent="0.2">
      <c r="A402" s="5" t="s">
        <v>200</v>
      </c>
      <c r="B402" s="6" t="s">
        <v>247</v>
      </c>
      <c r="C402" s="6" t="s">
        <v>20</v>
      </c>
      <c r="D402" s="6" t="s">
        <v>21</v>
      </c>
      <c r="E402" s="6" t="s">
        <v>201</v>
      </c>
      <c r="F402" s="8" t="s">
        <v>0</v>
      </c>
      <c r="G402" s="8" t="s">
        <v>0</v>
      </c>
      <c r="H402" s="7">
        <f t="shared" si="167"/>
        <v>200000</v>
      </c>
      <c r="I402" s="7">
        <f t="shared" si="167"/>
        <v>200000</v>
      </c>
      <c r="J402" s="7">
        <f t="shared" si="167"/>
        <v>55934</v>
      </c>
      <c r="K402" s="93">
        <f t="shared" si="165"/>
        <v>0.27966999999999997</v>
      </c>
      <c r="L402" s="7"/>
      <c r="M402" s="7"/>
      <c r="N402" s="18"/>
      <c r="O402" s="22"/>
      <c r="P402" s="22"/>
    </row>
    <row r="403" spans="1:16" ht="31.5" x14ac:dyDescent="0.2">
      <c r="A403" s="9" t="s">
        <v>249</v>
      </c>
      <c r="B403" s="4" t="s">
        <v>247</v>
      </c>
      <c r="C403" s="4" t="s">
        <v>20</v>
      </c>
      <c r="D403" s="4" t="s">
        <v>21</v>
      </c>
      <c r="E403" s="4" t="s">
        <v>201</v>
      </c>
      <c r="F403" s="4" t="s">
        <v>250</v>
      </c>
      <c r="G403" s="10" t="s">
        <v>0</v>
      </c>
      <c r="H403" s="11">
        <f>H404+H406</f>
        <v>200000</v>
      </c>
      <c r="I403" s="11">
        <f t="shared" ref="I403:J403" si="168">I404+I406</f>
        <v>200000</v>
      </c>
      <c r="J403" s="11">
        <f t="shared" si="168"/>
        <v>55934</v>
      </c>
      <c r="K403" s="93">
        <f t="shared" si="165"/>
        <v>0.27966999999999997</v>
      </c>
      <c r="L403" s="11"/>
      <c r="M403" s="11"/>
      <c r="N403" s="19"/>
      <c r="O403" s="23"/>
      <c r="P403" s="23"/>
    </row>
    <row r="404" spans="1:16" ht="47.25" x14ac:dyDescent="0.2">
      <c r="A404" s="9" t="s">
        <v>32</v>
      </c>
      <c r="B404" s="4" t="s">
        <v>247</v>
      </c>
      <c r="C404" s="4" t="s">
        <v>20</v>
      </c>
      <c r="D404" s="4" t="s">
        <v>21</v>
      </c>
      <c r="E404" s="4" t="s">
        <v>201</v>
      </c>
      <c r="F404" s="4" t="s">
        <v>250</v>
      </c>
      <c r="G404" s="4" t="s">
        <v>33</v>
      </c>
      <c r="H404" s="11">
        <f>H405</f>
        <v>130000</v>
      </c>
      <c r="I404" s="11">
        <f t="shared" ref="I404:J404" si="169">I405</f>
        <v>130000</v>
      </c>
      <c r="J404" s="11">
        <f t="shared" si="169"/>
        <v>51934</v>
      </c>
      <c r="K404" s="93">
        <f t="shared" si="165"/>
        <v>0.3994923076923077</v>
      </c>
      <c r="L404" s="11"/>
      <c r="M404" s="11"/>
      <c r="N404" s="19"/>
      <c r="O404" s="23"/>
      <c r="P404" s="23"/>
    </row>
    <row r="405" spans="1:16" ht="63" x14ac:dyDescent="0.2">
      <c r="A405" s="9" t="s">
        <v>34</v>
      </c>
      <c r="B405" s="4" t="s">
        <v>247</v>
      </c>
      <c r="C405" s="4" t="s">
        <v>20</v>
      </c>
      <c r="D405" s="4" t="s">
        <v>21</v>
      </c>
      <c r="E405" s="4" t="s">
        <v>201</v>
      </c>
      <c r="F405" s="4" t="s">
        <v>250</v>
      </c>
      <c r="G405" s="4" t="s">
        <v>35</v>
      </c>
      <c r="H405" s="11">
        <v>130000</v>
      </c>
      <c r="I405" s="11">
        <v>130000</v>
      </c>
      <c r="J405" s="11">
        <v>51934</v>
      </c>
      <c r="K405" s="93">
        <f t="shared" si="165"/>
        <v>0.3994923076923077</v>
      </c>
      <c r="L405" s="11"/>
      <c r="M405" s="11"/>
      <c r="N405" s="19"/>
      <c r="O405" s="23"/>
      <c r="P405" s="23"/>
    </row>
    <row r="406" spans="1:16" ht="31.5" x14ac:dyDescent="0.2">
      <c r="A406" s="9" t="s">
        <v>133</v>
      </c>
      <c r="B406" s="4" t="s">
        <v>247</v>
      </c>
      <c r="C406" s="4" t="s">
        <v>20</v>
      </c>
      <c r="D406" s="4" t="s">
        <v>21</v>
      </c>
      <c r="E406" s="4" t="s">
        <v>201</v>
      </c>
      <c r="F406" s="4" t="s">
        <v>250</v>
      </c>
      <c r="G406" s="4" t="s">
        <v>134</v>
      </c>
      <c r="H406" s="11">
        <f>H407</f>
        <v>70000</v>
      </c>
      <c r="I406" s="11">
        <f t="shared" ref="I406:J406" si="170">I407</f>
        <v>70000</v>
      </c>
      <c r="J406" s="11">
        <f t="shared" si="170"/>
        <v>4000</v>
      </c>
      <c r="K406" s="93">
        <f t="shared" si="165"/>
        <v>5.7142857142857141E-2</v>
      </c>
      <c r="L406" s="11"/>
      <c r="M406" s="11"/>
      <c r="N406" s="19"/>
      <c r="O406" s="23"/>
      <c r="P406" s="23"/>
    </row>
    <row r="407" spans="1:16" ht="15.75" x14ac:dyDescent="0.2">
      <c r="A407" s="9" t="s">
        <v>227</v>
      </c>
      <c r="B407" s="4" t="s">
        <v>247</v>
      </c>
      <c r="C407" s="4" t="s">
        <v>20</v>
      </c>
      <c r="D407" s="4" t="s">
        <v>21</v>
      </c>
      <c r="E407" s="4" t="s">
        <v>201</v>
      </c>
      <c r="F407" s="4" t="s">
        <v>250</v>
      </c>
      <c r="G407" s="4" t="s">
        <v>228</v>
      </c>
      <c r="H407" s="11">
        <v>70000</v>
      </c>
      <c r="I407" s="11">
        <v>70000</v>
      </c>
      <c r="J407" s="11">
        <v>4000</v>
      </c>
      <c r="K407" s="93">
        <f t="shared" si="165"/>
        <v>5.7142857142857141E-2</v>
      </c>
      <c r="L407" s="11"/>
      <c r="M407" s="11"/>
      <c r="N407" s="19"/>
      <c r="O407" s="23"/>
      <c r="P407" s="23"/>
    </row>
    <row r="408" spans="1:16" s="36" customFormat="1" ht="75" x14ac:dyDescent="0.2">
      <c r="A408" s="40" t="s">
        <v>311</v>
      </c>
      <c r="B408" s="46" t="s">
        <v>247</v>
      </c>
      <c r="C408" s="46" t="s">
        <v>20</v>
      </c>
      <c r="D408" s="82">
        <v>12</v>
      </c>
      <c r="E408" s="54"/>
      <c r="F408" s="55"/>
      <c r="G408" s="56"/>
      <c r="H408" s="33">
        <f t="shared" ref="H408:J411" si="171">H409</f>
        <v>250000</v>
      </c>
      <c r="I408" s="33">
        <f t="shared" si="171"/>
        <v>250000</v>
      </c>
      <c r="J408" s="33">
        <f t="shared" si="171"/>
        <v>250000</v>
      </c>
      <c r="K408" s="93">
        <f t="shared" si="165"/>
        <v>1</v>
      </c>
      <c r="L408" s="33"/>
      <c r="M408" s="33"/>
      <c r="N408" s="34"/>
      <c r="O408" s="35"/>
      <c r="P408" s="35"/>
    </row>
    <row r="409" spans="1:16" s="36" customFormat="1" ht="63" x14ac:dyDescent="0.2">
      <c r="A409" s="5" t="s">
        <v>200</v>
      </c>
      <c r="B409" s="46" t="s">
        <v>247</v>
      </c>
      <c r="C409" s="41">
        <v>0</v>
      </c>
      <c r="D409" s="82">
        <v>12</v>
      </c>
      <c r="E409" s="42" t="s">
        <v>201</v>
      </c>
      <c r="F409" s="55"/>
      <c r="G409" s="56"/>
      <c r="H409" s="33">
        <f t="shared" si="171"/>
        <v>250000</v>
      </c>
      <c r="I409" s="33">
        <f t="shared" si="171"/>
        <v>250000</v>
      </c>
      <c r="J409" s="33">
        <f t="shared" si="171"/>
        <v>250000</v>
      </c>
      <c r="K409" s="93">
        <f t="shared" si="165"/>
        <v>1</v>
      </c>
      <c r="L409" s="33"/>
      <c r="M409" s="33"/>
      <c r="N409" s="34"/>
      <c r="O409" s="35"/>
      <c r="P409" s="35"/>
    </row>
    <row r="410" spans="1:16" ht="31.5" x14ac:dyDescent="0.2">
      <c r="A410" s="47" t="s">
        <v>312</v>
      </c>
      <c r="B410" s="83" t="s">
        <v>247</v>
      </c>
      <c r="C410" s="48">
        <v>0</v>
      </c>
      <c r="D410" s="84">
        <v>12</v>
      </c>
      <c r="E410" s="43" t="s">
        <v>201</v>
      </c>
      <c r="F410" s="50">
        <v>82310</v>
      </c>
      <c r="G410" s="45"/>
      <c r="H410" s="11">
        <f t="shared" si="171"/>
        <v>250000</v>
      </c>
      <c r="I410" s="11">
        <f t="shared" si="171"/>
        <v>250000</v>
      </c>
      <c r="J410" s="11">
        <f t="shared" si="171"/>
        <v>250000</v>
      </c>
      <c r="K410" s="93">
        <f t="shared" si="165"/>
        <v>1</v>
      </c>
      <c r="L410" s="11"/>
      <c r="M410" s="11"/>
      <c r="N410" s="19"/>
      <c r="O410" s="23"/>
      <c r="P410" s="23"/>
    </row>
    <row r="411" spans="1:16" ht="63" x14ac:dyDescent="0.2">
      <c r="A411" s="52" t="s">
        <v>78</v>
      </c>
      <c r="B411" s="83" t="s">
        <v>247</v>
      </c>
      <c r="C411" s="53">
        <v>0</v>
      </c>
      <c r="D411" s="85">
        <v>12</v>
      </c>
      <c r="E411" s="43" t="s">
        <v>201</v>
      </c>
      <c r="F411" s="44">
        <v>82310</v>
      </c>
      <c r="G411" s="45" t="s">
        <v>79</v>
      </c>
      <c r="H411" s="11">
        <f t="shared" si="171"/>
        <v>250000</v>
      </c>
      <c r="I411" s="11">
        <f t="shared" si="171"/>
        <v>250000</v>
      </c>
      <c r="J411" s="11">
        <f t="shared" si="171"/>
        <v>250000</v>
      </c>
      <c r="K411" s="93">
        <f t="shared" si="165"/>
        <v>1</v>
      </c>
      <c r="L411" s="11"/>
      <c r="M411" s="11"/>
      <c r="N411" s="19"/>
      <c r="O411" s="23"/>
      <c r="P411" s="23"/>
    </row>
    <row r="412" spans="1:16" ht="63" x14ac:dyDescent="0.2">
      <c r="A412" s="86" t="s">
        <v>313</v>
      </c>
      <c r="B412" s="83" t="s">
        <v>247</v>
      </c>
      <c r="C412" s="53">
        <v>0</v>
      </c>
      <c r="D412" s="85">
        <v>12</v>
      </c>
      <c r="E412" s="43" t="s">
        <v>201</v>
      </c>
      <c r="F412" s="44">
        <v>82310</v>
      </c>
      <c r="G412" s="45" t="s">
        <v>80</v>
      </c>
      <c r="H412" s="11">
        <v>250000</v>
      </c>
      <c r="I412" s="11">
        <v>250000</v>
      </c>
      <c r="J412" s="11">
        <v>250000</v>
      </c>
      <c r="K412" s="93">
        <f t="shared" si="165"/>
        <v>1</v>
      </c>
      <c r="L412" s="11"/>
      <c r="M412" s="11"/>
      <c r="N412" s="19"/>
      <c r="O412" s="23"/>
      <c r="P412" s="23"/>
    </row>
    <row r="413" spans="1:16" ht="47.25" x14ac:dyDescent="0.2">
      <c r="A413" s="5" t="s">
        <v>284</v>
      </c>
      <c r="B413" s="6" t="s">
        <v>247</v>
      </c>
      <c r="C413" s="6" t="s">
        <v>20</v>
      </c>
      <c r="D413" s="6" t="s">
        <v>98</v>
      </c>
      <c r="E413" s="3" t="s">
        <v>0</v>
      </c>
      <c r="F413" s="3" t="s">
        <v>0</v>
      </c>
      <c r="G413" s="3" t="s">
        <v>0</v>
      </c>
      <c r="H413" s="7">
        <f t="shared" ref="H413:J416" si="172">H414</f>
        <v>430450</v>
      </c>
      <c r="I413" s="7">
        <f t="shared" si="172"/>
        <v>430450</v>
      </c>
      <c r="J413" s="7">
        <f t="shared" si="172"/>
        <v>0</v>
      </c>
      <c r="K413" s="93">
        <f t="shared" si="165"/>
        <v>0</v>
      </c>
      <c r="L413" s="7"/>
      <c r="M413" s="7"/>
      <c r="N413" s="18"/>
      <c r="O413" s="22"/>
      <c r="P413" s="22"/>
    </row>
    <row r="414" spans="1:16" ht="63" x14ac:dyDescent="0.2">
      <c r="A414" s="5" t="s">
        <v>200</v>
      </c>
      <c r="B414" s="6" t="s">
        <v>247</v>
      </c>
      <c r="C414" s="6" t="s">
        <v>20</v>
      </c>
      <c r="D414" s="6" t="s">
        <v>98</v>
      </c>
      <c r="E414" s="6" t="s">
        <v>201</v>
      </c>
      <c r="F414" s="8" t="s">
        <v>0</v>
      </c>
      <c r="G414" s="8" t="s">
        <v>0</v>
      </c>
      <c r="H414" s="7">
        <f t="shared" si="172"/>
        <v>430450</v>
      </c>
      <c r="I414" s="7">
        <f t="shared" si="172"/>
        <v>430450</v>
      </c>
      <c r="J414" s="7">
        <f t="shared" si="172"/>
        <v>0</v>
      </c>
      <c r="K414" s="93">
        <f t="shared" si="165"/>
        <v>0</v>
      </c>
      <c r="L414" s="7"/>
      <c r="M414" s="7"/>
      <c r="N414" s="18"/>
      <c r="O414" s="22"/>
      <c r="P414" s="22"/>
    </row>
    <row r="415" spans="1:16" ht="47.25" x14ac:dyDescent="0.2">
      <c r="A415" s="9" t="s">
        <v>285</v>
      </c>
      <c r="B415" s="4" t="s">
        <v>247</v>
      </c>
      <c r="C415" s="4" t="s">
        <v>20</v>
      </c>
      <c r="D415" s="4" t="s">
        <v>98</v>
      </c>
      <c r="E415" s="4" t="s">
        <v>201</v>
      </c>
      <c r="F415" s="4" t="s">
        <v>286</v>
      </c>
      <c r="G415" s="10" t="s">
        <v>0</v>
      </c>
      <c r="H415" s="11">
        <f t="shared" si="172"/>
        <v>430450</v>
      </c>
      <c r="I415" s="11">
        <f t="shared" si="172"/>
        <v>430450</v>
      </c>
      <c r="J415" s="11">
        <f t="shared" si="172"/>
        <v>0</v>
      </c>
      <c r="K415" s="93">
        <f t="shared" si="165"/>
        <v>0</v>
      </c>
      <c r="L415" s="11"/>
      <c r="M415" s="11"/>
      <c r="N415" s="19"/>
      <c r="O415" s="23"/>
      <c r="P415" s="23"/>
    </row>
    <row r="416" spans="1:16" ht="47.25" x14ac:dyDescent="0.2">
      <c r="A416" s="9" t="s">
        <v>125</v>
      </c>
      <c r="B416" s="4" t="s">
        <v>247</v>
      </c>
      <c r="C416" s="4" t="s">
        <v>20</v>
      </c>
      <c r="D416" s="4" t="s">
        <v>98</v>
      </c>
      <c r="E416" s="4" t="s">
        <v>201</v>
      </c>
      <c r="F416" s="4" t="s">
        <v>286</v>
      </c>
      <c r="G416" s="4" t="s">
        <v>126</v>
      </c>
      <c r="H416" s="11">
        <f t="shared" si="172"/>
        <v>430450</v>
      </c>
      <c r="I416" s="11">
        <f t="shared" si="172"/>
        <v>430450</v>
      </c>
      <c r="J416" s="11">
        <f t="shared" si="172"/>
        <v>0</v>
      </c>
      <c r="K416" s="93">
        <f t="shared" si="165"/>
        <v>0</v>
      </c>
      <c r="L416" s="11"/>
      <c r="M416" s="11"/>
      <c r="N416" s="19"/>
      <c r="O416" s="23"/>
      <c r="P416" s="23"/>
    </row>
    <row r="417" spans="1:16" ht="15.75" x14ac:dyDescent="0.2">
      <c r="A417" s="9" t="s">
        <v>127</v>
      </c>
      <c r="B417" s="4" t="s">
        <v>247</v>
      </c>
      <c r="C417" s="4" t="s">
        <v>20</v>
      </c>
      <c r="D417" s="4" t="s">
        <v>98</v>
      </c>
      <c r="E417" s="4" t="s">
        <v>201</v>
      </c>
      <c r="F417" s="4" t="s">
        <v>286</v>
      </c>
      <c r="G417" s="4" t="s">
        <v>128</v>
      </c>
      <c r="H417" s="11">
        <v>430450</v>
      </c>
      <c r="I417" s="11">
        <v>430450</v>
      </c>
      <c r="J417" s="11">
        <v>0</v>
      </c>
      <c r="K417" s="93">
        <f t="shared" si="165"/>
        <v>0</v>
      </c>
      <c r="L417" s="11"/>
      <c r="M417" s="11"/>
      <c r="N417" s="19"/>
      <c r="O417" s="23"/>
      <c r="P417" s="23"/>
    </row>
    <row r="418" spans="1:16" ht="31.5" x14ac:dyDescent="0.2">
      <c r="A418" s="37" t="s">
        <v>320</v>
      </c>
      <c r="B418" s="6" t="s">
        <v>247</v>
      </c>
      <c r="C418" s="6" t="s">
        <v>20</v>
      </c>
      <c r="D418" s="6" t="s">
        <v>218</v>
      </c>
      <c r="E418" s="3" t="s">
        <v>0</v>
      </c>
      <c r="F418" s="3" t="s">
        <v>0</v>
      </c>
      <c r="G418" s="3" t="s">
        <v>0</v>
      </c>
      <c r="H418" s="7">
        <f t="shared" ref="H418:J421" si="173">H419</f>
        <v>3040609</v>
      </c>
      <c r="I418" s="7">
        <f t="shared" si="173"/>
        <v>3040609</v>
      </c>
      <c r="J418" s="7">
        <f t="shared" si="173"/>
        <v>0</v>
      </c>
      <c r="K418" s="93">
        <f t="shared" si="165"/>
        <v>0</v>
      </c>
      <c r="L418" s="7"/>
      <c r="M418" s="7"/>
      <c r="N418" s="18"/>
      <c r="O418" s="22"/>
      <c r="P418" s="22"/>
    </row>
    <row r="419" spans="1:16" ht="63" x14ac:dyDescent="0.2">
      <c r="A419" s="5" t="s">
        <v>200</v>
      </c>
      <c r="B419" s="6" t="s">
        <v>247</v>
      </c>
      <c r="C419" s="6" t="s">
        <v>20</v>
      </c>
      <c r="D419" s="6" t="s">
        <v>218</v>
      </c>
      <c r="E419" s="6" t="s">
        <v>201</v>
      </c>
      <c r="F419" s="8" t="s">
        <v>0</v>
      </c>
      <c r="G419" s="8" t="s">
        <v>0</v>
      </c>
      <c r="H419" s="7">
        <f t="shared" si="173"/>
        <v>3040609</v>
      </c>
      <c r="I419" s="7">
        <f t="shared" si="173"/>
        <v>3040609</v>
      </c>
      <c r="J419" s="7">
        <f t="shared" si="173"/>
        <v>0</v>
      </c>
      <c r="K419" s="93">
        <f t="shared" si="165"/>
        <v>0</v>
      </c>
      <c r="L419" s="7"/>
      <c r="M419" s="7"/>
      <c r="N419" s="18"/>
      <c r="O419" s="22"/>
      <c r="P419" s="22"/>
    </row>
    <row r="420" spans="1:16" ht="47.25" x14ac:dyDescent="0.2">
      <c r="A420" s="9" t="s">
        <v>219</v>
      </c>
      <c r="B420" s="4" t="s">
        <v>247</v>
      </c>
      <c r="C420" s="4" t="s">
        <v>20</v>
      </c>
      <c r="D420" s="4" t="s">
        <v>218</v>
      </c>
      <c r="E420" s="4" t="s">
        <v>201</v>
      </c>
      <c r="F420" s="4" t="s">
        <v>220</v>
      </c>
      <c r="G420" s="10" t="s">
        <v>0</v>
      </c>
      <c r="H420" s="11">
        <f t="shared" si="173"/>
        <v>3040609</v>
      </c>
      <c r="I420" s="11">
        <f t="shared" si="173"/>
        <v>3040609</v>
      </c>
      <c r="J420" s="11">
        <f t="shared" si="173"/>
        <v>0</v>
      </c>
      <c r="K420" s="93">
        <f t="shared" si="165"/>
        <v>0</v>
      </c>
      <c r="L420" s="11"/>
      <c r="M420" s="11"/>
      <c r="N420" s="19"/>
      <c r="O420" s="23"/>
      <c r="P420" s="23"/>
    </row>
    <row r="421" spans="1:16" ht="47.25" x14ac:dyDescent="0.2">
      <c r="A421" s="9" t="s">
        <v>32</v>
      </c>
      <c r="B421" s="4" t="s">
        <v>247</v>
      </c>
      <c r="C421" s="4" t="s">
        <v>20</v>
      </c>
      <c r="D421" s="4" t="s">
        <v>218</v>
      </c>
      <c r="E421" s="4" t="s">
        <v>201</v>
      </c>
      <c r="F421" s="4" t="s">
        <v>220</v>
      </c>
      <c r="G421" s="4" t="s">
        <v>33</v>
      </c>
      <c r="H421" s="11">
        <f t="shared" si="173"/>
        <v>3040609</v>
      </c>
      <c r="I421" s="11">
        <f t="shared" si="173"/>
        <v>3040609</v>
      </c>
      <c r="J421" s="11">
        <f t="shared" si="173"/>
        <v>0</v>
      </c>
      <c r="K421" s="93">
        <f t="shared" si="165"/>
        <v>0</v>
      </c>
      <c r="L421" s="11"/>
      <c r="M421" s="11"/>
      <c r="N421" s="19"/>
      <c r="O421" s="23"/>
      <c r="P421" s="23"/>
    </row>
    <row r="422" spans="1:16" ht="63" x14ac:dyDescent="0.2">
      <c r="A422" s="9" t="s">
        <v>34</v>
      </c>
      <c r="B422" s="4" t="s">
        <v>247</v>
      </c>
      <c r="C422" s="4" t="s">
        <v>20</v>
      </c>
      <c r="D422" s="4" t="s">
        <v>218</v>
      </c>
      <c r="E422" s="4" t="s">
        <v>201</v>
      </c>
      <c r="F422" s="4" t="s">
        <v>220</v>
      </c>
      <c r="G422" s="4" t="s">
        <v>35</v>
      </c>
      <c r="H422" s="11">
        <v>3040609</v>
      </c>
      <c r="I422" s="11">
        <v>3040609</v>
      </c>
      <c r="J422" s="11">
        <v>0</v>
      </c>
      <c r="K422" s="93">
        <f t="shared" si="165"/>
        <v>0</v>
      </c>
      <c r="L422" s="11"/>
      <c r="M422" s="11"/>
      <c r="N422" s="19"/>
      <c r="O422" s="23"/>
      <c r="P422" s="23"/>
    </row>
    <row r="423" spans="1:16" ht="15.75" x14ac:dyDescent="0.2">
      <c r="A423" s="5" t="s">
        <v>251</v>
      </c>
      <c r="B423" s="6" t="s">
        <v>252</v>
      </c>
      <c r="C423" s="3" t="s">
        <v>0</v>
      </c>
      <c r="D423" s="3" t="s">
        <v>0</v>
      </c>
      <c r="E423" s="3" t="s">
        <v>0</v>
      </c>
      <c r="F423" s="3" t="s">
        <v>0</v>
      </c>
      <c r="G423" s="3" t="s">
        <v>0</v>
      </c>
      <c r="H423" s="7">
        <f>H438+H445+H457+H424</f>
        <v>3940101.92</v>
      </c>
      <c r="I423" s="7">
        <f>I438+I445+I457+I424</f>
        <v>3996641.92</v>
      </c>
      <c r="J423" s="7">
        <f>J438+J445+J457+J424</f>
        <v>1897401.4000000001</v>
      </c>
      <c r="K423" s="93">
        <f t="shared" si="165"/>
        <v>0.47474891120593565</v>
      </c>
      <c r="L423" s="7"/>
      <c r="M423" s="7"/>
      <c r="N423" s="18"/>
      <c r="O423" s="22"/>
      <c r="P423" s="22"/>
    </row>
    <row r="424" spans="1:16" ht="37.5" x14ac:dyDescent="0.2">
      <c r="A424" s="25" t="s">
        <v>295</v>
      </c>
      <c r="B424" s="41">
        <v>70</v>
      </c>
      <c r="C424" s="41">
        <v>0</v>
      </c>
      <c r="D424" s="46" t="s">
        <v>253</v>
      </c>
      <c r="E424" s="46" t="s">
        <v>23</v>
      </c>
      <c r="F424" s="44"/>
      <c r="G424" s="45"/>
      <c r="H424" s="7">
        <f t="shared" ref="H424:J425" si="174">H425</f>
        <v>275333.92</v>
      </c>
      <c r="I424" s="7">
        <f>I425+I428+I435</f>
        <v>502440.77</v>
      </c>
      <c r="J424" s="7">
        <f>J425+J428</f>
        <v>445900.77</v>
      </c>
      <c r="K424" s="93">
        <f t="shared" si="165"/>
        <v>0.88746932300099768</v>
      </c>
      <c r="L424" s="7"/>
      <c r="M424" s="7"/>
      <c r="N424" s="18"/>
      <c r="O424" s="22"/>
      <c r="P424" s="22"/>
    </row>
    <row r="425" spans="1:16" s="30" customFormat="1" ht="63" x14ac:dyDescent="0.2">
      <c r="A425" s="91" t="s">
        <v>316</v>
      </c>
      <c r="B425" s="48">
        <v>70</v>
      </c>
      <c r="C425" s="48">
        <v>0</v>
      </c>
      <c r="D425" s="49" t="s">
        <v>253</v>
      </c>
      <c r="E425" s="49" t="s">
        <v>23</v>
      </c>
      <c r="F425" s="50">
        <v>83270</v>
      </c>
      <c r="G425" s="45"/>
      <c r="H425" s="27">
        <f t="shared" si="174"/>
        <v>275333.92</v>
      </c>
      <c r="I425" s="27">
        <f t="shared" si="174"/>
        <v>275333.92</v>
      </c>
      <c r="J425" s="27">
        <f t="shared" si="174"/>
        <v>275333.92</v>
      </c>
      <c r="K425" s="93">
        <f t="shared" si="165"/>
        <v>1</v>
      </c>
      <c r="L425" s="27"/>
      <c r="M425" s="27"/>
      <c r="N425" s="28"/>
      <c r="O425" s="29"/>
      <c r="P425" s="29"/>
    </row>
    <row r="426" spans="1:16" s="30" customFormat="1" ht="15.75" x14ac:dyDescent="0.2">
      <c r="A426" s="39" t="s">
        <v>36</v>
      </c>
      <c r="B426" s="53">
        <v>70</v>
      </c>
      <c r="C426" s="53">
        <v>0</v>
      </c>
      <c r="D426" s="43" t="s">
        <v>253</v>
      </c>
      <c r="E426" s="89" t="s">
        <v>23</v>
      </c>
      <c r="F426" s="44">
        <v>83270</v>
      </c>
      <c r="G426" s="45" t="s">
        <v>37</v>
      </c>
      <c r="H426" s="27">
        <f>H427</f>
        <v>275333.92</v>
      </c>
      <c r="I426" s="27">
        <f>I427</f>
        <v>275333.92</v>
      </c>
      <c r="J426" s="27">
        <f>J427</f>
        <v>275333.92</v>
      </c>
      <c r="K426" s="93">
        <f t="shared" si="165"/>
        <v>1</v>
      </c>
      <c r="L426" s="27"/>
      <c r="M426" s="27"/>
      <c r="N426" s="28"/>
      <c r="O426" s="29"/>
      <c r="P426" s="29"/>
    </row>
    <row r="427" spans="1:16" s="30" customFormat="1" ht="15.75" x14ac:dyDescent="0.2">
      <c r="A427" s="39" t="s">
        <v>317</v>
      </c>
      <c r="B427" s="53">
        <v>70</v>
      </c>
      <c r="C427" s="53">
        <v>0</v>
      </c>
      <c r="D427" s="43" t="s">
        <v>253</v>
      </c>
      <c r="E427" s="43" t="s">
        <v>23</v>
      </c>
      <c r="F427" s="44">
        <v>83270</v>
      </c>
      <c r="G427" s="45" t="s">
        <v>318</v>
      </c>
      <c r="H427" s="27">
        <v>275333.92</v>
      </c>
      <c r="I427" s="27">
        <v>275333.92</v>
      </c>
      <c r="J427" s="27">
        <v>275333.92</v>
      </c>
      <c r="K427" s="93">
        <f t="shared" si="165"/>
        <v>1</v>
      </c>
      <c r="L427" s="27"/>
      <c r="M427" s="27"/>
      <c r="N427" s="28"/>
      <c r="O427" s="29"/>
      <c r="P427" s="29"/>
    </row>
    <row r="428" spans="1:16" s="30" customFormat="1" ht="31.5" x14ac:dyDescent="0.2">
      <c r="A428" s="9" t="s">
        <v>256</v>
      </c>
      <c r="B428" s="53">
        <v>70</v>
      </c>
      <c r="C428" s="53">
        <v>0</v>
      </c>
      <c r="D428" s="43" t="s">
        <v>253</v>
      </c>
      <c r="E428" s="43" t="s">
        <v>23</v>
      </c>
      <c r="F428" s="44">
        <v>83030</v>
      </c>
      <c r="G428" s="43"/>
      <c r="H428" s="94"/>
      <c r="I428" s="27">
        <f>I429+I431+I433</f>
        <v>170566.85</v>
      </c>
      <c r="J428" s="27">
        <f>J429+J431+J433</f>
        <v>170566.85</v>
      </c>
      <c r="K428" s="93">
        <f t="shared" si="165"/>
        <v>1</v>
      </c>
      <c r="L428" s="27"/>
      <c r="M428" s="27"/>
      <c r="N428" s="28"/>
      <c r="O428" s="29"/>
      <c r="P428" s="29"/>
    </row>
    <row r="429" spans="1:16" s="30" customFormat="1" ht="47.25" x14ac:dyDescent="0.2">
      <c r="A429" s="9" t="s">
        <v>32</v>
      </c>
      <c r="B429" s="53">
        <v>70</v>
      </c>
      <c r="C429" s="53">
        <v>0</v>
      </c>
      <c r="D429" s="43" t="s">
        <v>253</v>
      </c>
      <c r="E429" s="43" t="s">
        <v>23</v>
      </c>
      <c r="F429" s="44">
        <v>83030</v>
      </c>
      <c r="G429" s="43" t="s">
        <v>33</v>
      </c>
      <c r="H429" s="94"/>
      <c r="I429" s="27">
        <f>I430</f>
        <v>108566.85</v>
      </c>
      <c r="J429" s="27">
        <f>J430</f>
        <v>108566.85</v>
      </c>
      <c r="K429" s="93">
        <f t="shared" si="165"/>
        <v>1</v>
      </c>
      <c r="L429" s="27"/>
      <c r="M429" s="27"/>
      <c r="N429" s="28"/>
      <c r="O429" s="29"/>
      <c r="P429" s="29"/>
    </row>
    <row r="430" spans="1:16" s="30" customFormat="1" ht="63" x14ac:dyDescent="0.2">
      <c r="A430" s="9" t="s">
        <v>34</v>
      </c>
      <c r="B430" s="53">
        <v>70</v>
      </c>
      <c r="C430" s="53">
        <v>0</v>
      </c>
      <c r="D430" s="43" t="s">
        <v>253</v>
      </c>
      <c r="E430" s="43" t="s">
        <v>23</v>
      </c>
      <c r="F430" s="44">
        <v>83030</v>
      </c>
      <c r="G430" s="43" t="s">
        <v>35</v>
      </c>
      <c r="H430" s="94"/>
      <c r="I430" s="27">
        <v>108566.85</v>
      </c>
      <c r="J430" s="27">
        <v>108566.85</v>
      </c>
      <c r="K430" s="93">
        <f t="shared" si="165"/>
        <v>1</v>
      </c>
      <c r="L430" s="27"/>
      <c r="M430" s="27"/>
      <c r="N430" s="28"/>
      <c r="O430" s="29"/>
      <c r="P430" s="29"/>
    </row>
    <row r="431" spans="1:16" s="30" customFormat="1" ht="31.5" x14ac:dyDescent="0.2">
      <c r="A431" s="9" t="s">
        <v>133</v>
      </c>
      <c r="B431" s="53">
        <v>70</v>
      </c>
      <c r="C431" s="53">
        <v>0</v>
      </c>
      <c r="D431" s="43" t="s">
        <v>253</v>
      </c>
      <c r="E431" s="43" t="s">
        <v>23</v>
      </c>
      <c r="F431" s="44">
        <v>83030</v>
      </c>
      <c r="G431" s="43" t="s">
        <v>134</v>
      </c>
      <c r="H431" s="94"/>
      <c r="I431" s="27">
        <f>I432</f>
        <v>60000</v>
      </c>
      <c r="J431" s="27">
        <f>J432</f>
        <v>60000</v>
      </c>
      <c r="K431" s="93">
        <f t="shared" si="165"/>
        <v>1</v>
      </c>
      <c r="L431" s="27"/>
      <c r="M431" s="27"/>
      <c r="N431" s="28"/>
      <c r="O431" s="29"/>
      <c r="P431" s="29"/>
    </row>
    <row r="432" spans="1:16" s="30" customFormat="1" ht="47.25" x14ac:dyDescent="0.2">
      <c r="A432" s="98" t="s">
        <v>331</v>
      </c>
      <c r="B432" s="53">
        <v>70</v>
      </c>
      <c r="C432" s="53">
        <v>0</v>
      </c>
      <c r="D432" s="43" t="s">
        <v>253</v>
      </c>
      <c r="E432" s="43" t="s">
        <v>23</v>
      </c>
      <c r="F432" s="44">
        <v>83030</v>
      </c>
      <c r="G432" s="43" t="s">
        <v>136</v>
      </c>
      <c r="H432" s="94"/>
      <c r="I432" s="27">
        <v>60000</v>
      </c>
      <c r="J432" s="27">
        <v>60000</v>
      </c>
      <c r="K432" s="93">
        <f t="shared" si="165"/>
        <v>1</v>
      </c>
      <c r="L432" s="27"/>
      <c r="M432" s="27"/>
      <c r="N432" s="28"/>
      <c r="O432" s="29"/>
      <c r="P432" s="29"/>
    </row>
    <row r="433" spans="1:16" s="30" customFormat="1" ht="15.75" x14ac:dyDescent="0.2">
      <c r="A433" s="98" t="s">
        <v>36</v>
      </c>
      <c r="B433" s="53">
        <v>70</v>
      </c>
      <c r="C433" s="53">
        <v>0</v>
      </c>
      <c r="D433" s="43" t="s">
        <v>253</v>
      </c>
      <c r="E433" s="43" t="s">
        <v>23</v>
      </c>
      <c r="F433" s="44">
        <v>83030</v>
      </c>
      <c r="G433" s="43" t="s">
        <v>37</v>
      </c>
      <c r="H433" s="94"/>
      <c r="I433" s="27">
        <f>I434</f>
        <v>2000</v>
      </c>
      <c r="J433" s="27">
        <f>J434</f>
        <v>2000</v>
      </c>
      <c r="K433" s="93">
        <f t="shared" si="165"/>
        <v>1</v>
      </c>
      <c r="L433" s="27"/>
      <c r="M433" s="27"/>
      <c r="N433" s="28"/>
      <c r="O433" s="29"/>
      <c r="P433" s="29"/>
    </row>
    <row r="434" spans="1:16" s="30" customFormat="1" ht="15.75" x14ac:dyDescent="0.2">
      <c r="A434" s="99" t="s">
        <v>317</v>
      </c>
      <c r="B434" s="100">
        <v>70</v>
      </c>
      <c r="C434" s="100">
        <v>0</v>
      </c>
      <c r="D434" s="101" t="s">
        <v>253</v>
      </c>
      <c r="E434" s="101" t="s">
        <v>23</v>
      </c>
      <c r="F434" s="102">
        <v>83030</v>
      </c>
      <c r="G434" s="101" t="s">
        <v>318</v>
      </c>
      <c r="H434" s="94"/>
      <c r="I434" s="27">
        <v>2000</v>
      </c>
      <c r="J434" s="27">
        <v>2000</v>
      </c>
      <c r="K434" s="93">
        <f t="shared" si="165"/>
        <v>1</v>
      </c>
      <c r="L434" s="27"/>
      <c r="M434" s="27"/>
      <c r="N434" s="28"/>
      <c r="O434" s="29"/>
      <c r="P434" s="29"/>
    </row>
    <row r="435" spans="1:16" s="30" customFormat="1" ht="99" customHeight="1" x14ac:dyDescent="0.2">
      <c r="A435" s="103" t="s">
        <v>332</v>
      </c>
      <c r="B435" s="53">
        <v>70</v>
      </c>
      <c r="C435" s="53">
        <v>0</v>
      </c>
      <c r="D435" s="43" t="s">
        <v>333</v>
      </c>
      <c r="E435" s="43" t="s">
        <v>23</v>
      </c>
      <c r="F435" s="44">
        <v>58530</v>
      </c>
      <c r="G435" s="43"/>
      <c r="H435" s="94"/>
      <c r="I435" s="27">
        <f>I436</f>
        <v>56540</v>
      </c>
      <c r="J435" s="27">
        <v>0</v>
      </c>
      <c r="K435" s="93">
        <f t="shared" si="165"/>
        <v>0</v>
      </c>
      <c r="L435" s="27"/>
      <c r="M435" s="27"/>
      <c r="N435" s="28"/>
      <c r="O435" s="29"/>
      <c r="P435" s="29"/>
    </row>
    <row r="436" spans="1:16" s="30" customFormat="1" ht="51" customHeight="1" x14ac:dyDescent="0.2">
      <c r="A436" s="9" t="s">
        <v>32</v>
      </c>
      <c r="B436" s="53">
        <v>70</v>
      </c>
      <c r="C436" s="53">
        <v>0</v>
      </c>
      <c r="D436" s="43" t="s">
        <v>333</v>
      </c>
      <c r="E436" s="43" t="s">
        <v>23</v>
      </c>
      <c r="F436" s="44">
        <v>58530</v>
      </c>
      <c r="G436" s="43" t="s">
        <v>33</v>
      </c>
      <c r="H436" s="94"/>
      <c r="I436" s="27">
        <f>I437</f>
        <v>56540</v>
      </c>
      <c r="J436" s="27">
        <v>0</v>
      </c>
      <c r="K436" s="93">
        <f t="shared" si="165"/>
        <v>0</v>
      </c>
      <c r="L436" s="27"/>
      <c r="M436" s="27"/>
      <c r="N436" s="28"/>
      <c r="O436" s="29"/>
      <c r="P436" s="29"/>
    </row>
    <row r="437" spans="1:16" s="30" customFormat="1" ht="63" x14ac:dyDescent="0.2">
      <c r="A437" s="9" t="s">
        <v>34</v>
      </c>
      <c r="B437" s="53">
        <v>70</v>
      </c>
      <c r="C437" s="53">
        <v>0</v>
      </c>
      <c r="D437" s="43" t="s">
        <v>333</v>
      </c>
      <c r="E437" s="43" t="s">
        <v>23</v>
      </c>
      <c r="F437" s="44">
        <v>58530</v>
      </c>
      <c r="G437" s="43" t="s">
        <v>35</v>
      </c>
      <c r="H437" s="94"/>
      <c r="I437" s="27">
        <v>56540</v>
      </c>
      <c r="J437" s="27">
        <v>0</v>
      </c>
      <c r="K437" s="93">
        <f t="shared" si="165"/>
        <v>0</v>
      </c>
      <c r="L437" s="27"/>
      <c r="M437" s="27"/>
      <c r="N437" s="28"/>
      <c r="O437" s="29"/>
      <c r="P437" s="29"/>
    </row>
    <row r="438" spans="1:16" ht="47.25" x14ac:dyDescent="0.2">
      <c r="A438" s="95" t="s">
        <v>155</v>
      </c>
      <c r="B438" s="96" t="s">
        <v>252</v>
      </c>
      <c r="C438" s="96" t="s">
        <v>20</v>
      </c>
      <c r="D438" s="96" t="s">
        <v>253</v>
      </c>
      <c r="E438" s="96" t="s">
        <v>156</v>
      </c>
      <c r="F438" s="97" t="s">
        <v>0</v>
      </c>
      <c r="G438" s="97" t="s">
        <v>0</v>
      </c>
      <c r="H438" s="7">
        <f>H439+H442</f>
        <v>250000</v>
      </c>
      <c r="I438" s="7">
        <f t="shared" ref="I438:J438" si="175">I439+I442</f>
        <v>79433.149999999994</v>
      </c>
      <c r="J438" s="7">
        <f t="shared" si="175"/>
        <v>0</v>
      </c>
      <c r="K438" s="93">
        <f t="shared" si="165"/>
        <v>0</v>
      </c>
      <c r="L438" s="7"/>
      <c r="M438" s="7"/>
      <c r="N438" s="18"/>
      <c r="O438" s="22"/>
      <c r="P438" s="22"/>
    </row>
    <row r="439" spans="1:16" ht="0.75" hidden="1" customHeight="1" x14ac:dyDescent="0.2">
      <c r="A439" s="9" t="s">
        <v>254</v>
      </c>
      <c r="B439" s="4" t="s">
        <v>252</v>
      </c>
      <c r="C439" s="4" t="s">
        <v>20</v>
      </c>
      <c r="D439" s="4" t="s">
        <v>253</v>
      </c>
      <c r="E439" s="4" t="s">
        <v>156</v>
      </c>
      <c r="F439" s="4" t="s">
        <v>255</v>
      </c>
      <c r="G439" s="10" t="s">
        <v>0</v>
      </c>
      <c r="H439" s="11">
        <f t="shared" ref="H439:J440" si="176">H440</f>
        <v>0</v>
      </c>
      <c r="I439" s="11">
        <f t="shared" si="176"/>
        <v>0</v>
      </c>
      <c r="J439" s="11">
        <f t="shared" si="176"/>
        <v>0</v>
      </c>
      <c r="K439" s="93" t="e">
        <f t="shared" si="165"/>
        <v>#DIV/0!</v>
      </c>
      <c r="L439" s="11"/>
      <c r="M439" s="11"/>
      <c r="N439" s="19"/>
      <c r="O439" s="23"/>
      <c r="P439" s="23"/>
    </row>
    <row r="440" spans="1:16" ht="0.75" hidden="1" customHeight="1" x14ac:dyDescent="0.2">
      <c r="A440" s="9" t="s">
        <v>36</v>
      </c>
      <c r="B440" s="4" t="s">
        <v>252</v>
      </c>
      <c r="C440" s="4" t="s">
        <v>20</v>
      </c>
      <c r="D440" s="4" t="s">
        <v>253</v>
      </c>
      <c r="E440" s="4" t="s">
        <v>156</v>
      </c>
      <c r="F440" s="4" t="s">
        <v>255</v>
      </c>
      <c r="G440" s="4" t="s">
        <v>37</v>
      </c>
      <c r="H440" s="11">
        <f t="shared" si="176"/>
        <v>0</v>
      </c>
      <c r="I440" s="11">
        <f t="shared" si="176"/>
        <v>0</v>
      </c>
      <c r="J440" s="11">
        <f t="shared" si="176"/>
        <v>0</v>
      </c>
      <c r="K440" s="93" t="e">
        <f t="shared" si="165"/>
        <v>#DIV/0!</v>
      </c>
      <c r="L440" s="11"/>
      <c r="M440" s="11"/>
      <c r="N440" s="19"/>
      <c r="O440" s="23"/>
      <c r="P440" s="23"/>
    </row>
    <row r="441" spans="1:16" ht="15.75" hidden="1" x14ac:dyDescent="0.2">
      <c r="A441" s="9" t="s">
        <v>258</v>
      </c>
      <c r="B441" s="4" t="s">
        <v>252</v>
      </c>
      <c r="C441" s="4" t="s">
        <v>20</v>
      </c>
      <c r="D441" s="4" t="s">
        <v>253</v>
      </c>
      <c r="E441" s="4" t="s">
        <v>156</v>
      </c>
      <c r="F441" s="4" t="s">
        <v>255</v>
      </c>
      <c r="G441" s="4" t="s">
        <v>259</v>
      </c>
      <c r="H441" s="11">
        <v>0</v>
      </c>
      <c r="I441" s="11">
        <v>0</v>
      </c>
      <c r="J441" s="11">
        <v>0</v>
      </c>
      <c r="K441" s="93" t="e">
        <f t="shared" si="165"/>
        <v>#DIV/0!</v>
      </c>
      <c r="L441" s="11"/>
      <c r="M441" s="11"/>
      <c r="N441" s="19"/>
      <c r="O441" s="23"/>
      <c r="P441" s="23"/>
    </row>
    <row r="442" spans="1:16" ht="31.5" x14ac:dyDescent="0.2">
      <c r="A442" s="9" t="s">
        <v>256</v>
      </c>
      <c r="B442" s="4" t="s">
        <v>252</v>
      </c>
      <c r="C442" s="4" t="s">
        <v>20</v>
      </c>
      <c r="D442" s="4" t="s">
        <v>253</v>
      </c>
      <c r="E442" s="4" t="s">
        <v>156</v>
      </c>
      <c r="F442" s="4" t="s">
        <v>257</v>
      </c>
      <c r="G442" s="10" t="s">
        <v>0</v>
      </c>
      <c r="H442" s="11">
        <f t="shared" ref="H442:J443" si="177">H443</f>
        <v>250000</v>
      </c>
      <c r="I442" s="11">
        <f t="shared" si="177"/>
        <v>79433.149999999994</v>
      </c>
      <c r="J442" s="11">
        <f t="shared" si="177"/>
        <v>0</v>
      </c>
      <c r="K442" s="93">
        <f t="shared" si="165"/>
        <v>0</v>
      </c>
      <c r="L442" s="11"/>
      <c r="M442" s="11"/>
      <c r="N442" s="19"/>
      <c r="O442" s="23"/>
      <c r="P442" s="23"/>
    </row>
    <row r="443" spans="1:16" ht="15.75" x14ac:dyDescent="0.2">
      <c r="A443" s="9" t="s">
        <v>36</v>
      </c>
      <c r="B443" s="4" t="s">
        <v>252</v>
      </c>
      <c r="C443" s="4" t="s">
        <v>20</v>
      </c>
      <c r="D443" s="4" t="s">
        <v>253</v>
      </c>
      <c r="E443" s="4" t="s">
        <v>156</v>
      </c>
      <c r="F443" s="4" t="s">
        <v>257</v>
      </c>
      <c r="G443" s="4" t="s">
        <v>37</v>
      </c>
      <c r="H443" s="11">
        <f t="shared" si="177"/>
        <v>250000</v>
      </c>
      <c r="I443" s="11">
        <f t="shared" si="177"/>
        <v>79433.149999999994</v>
      </c>
      <c r="J443" s="11">
        <f t="shared" si="177"/>
        <v>0</v>
      </c>
      <c r="K443" s="93">
        <f t="shared" si="165"/>
        <v>0</v>
      </c>
      <c r="L443" s="11"/>
      <c r="M443" s="11"/>
      <c r="N443" s="19"/>
      <c r="O443" s="23"/>
      <c r="P443" s="23"/>
    </row>
    <row r="444" spans="1:16" ht="15.75" x14ac:dyDescent="0.2">
      <c r="A444" s="9" t="s">
        <v>258</v>
      </c>
      <c r="B444" s="4" t="s">
        <v>252</v>
      </c>
      <c r="C444" s="4" t="s">
        <v>20</v>
      </c>
      <c r="D444" s="4" t="s">
        <v>253</v>
      </c>
      <c r="E444" s="4" t="s">
        <v>156</v>
      </c>
      <c r="F444" s="4" t="s">
        <v>257</v>
      </c>
      <c r="G444" s="4" t="s">
        <v>259</v>
      </c>
      <c r="H444" s="11">
        <v>250000</v>
      </c>
      <c r="I444" s="11">
        <v>79433.149999999994</v>
      </c>
      <c r="J444" s="11">
        <v>0</v>
      </c>
      <c r="K444" s="93">
        <f t="shared" si="165"/>
        <v>0</v>
      </c>
      <c r="L444" s="11"/>
      <c r="M444" s="11"/>
      <c r="N444" s="19"/>
      <c r="O444" s="23"/>
      <c r="P444" s="23"/>
    </row>
    <row r="445" spans="1:16" ht="31.5" x14ac:dyDescent="0.2">
      <c r="A445" s="5" t="s">
        <v>260</v>
      </c>
      <c r="B445" s="6" t="s">
        <v>252</v>
      </c>
      <c r="C445" s="6" t="s">
        <v>20</v>
      </c>
      <c r="D445" s="6" t="s">
        <v>253</v>
      </c>
      <c r="E445" s="6" t="s">
        <v>261</v>
      </c>
      <c r="F445" s="8" t="s">
        <v>0</v>
      </c>
      <c r="G445" s="8" t="s">
        <v>0</v>
      </c>
      <c r="H445" s="7">
        <f>H446+H449+H454</f>
        <v>2343493</v>
      </c>
      <c r="I445" s="7">
        <f t="shared" ref="I445:J445" si="178">I446+I449+I454</f>
        <v>2343493</v>
      </c>
      <c r="J445" s="7">
        <f t="shared" si="178"/>
        <v>933121.34000000008</v>
      </c>
      <c r="K445" s="93">
        <f t="shared" si="165"/>
        <v>0.39817543299681291</v>
      </c>
      <c r="L445" s="7"/>
      <c r="M445" s="7"/>
      <c r="N445" s="18"/>
      <c r="O445" s="22"/>
      <c r="P445" s="22"/>
    </row>
    <row r="446" spans="1:16" ht="31.5" x14ac:dyDescent="0.2">
      <c r="A446" s="9" t="s">
        <v>262</v>
      </c>
      <c r="B446" s="4" t="s">
        <v>252</v>
      </c>
      <c r="C446" s="4" t="s">
        <v>20</v>
      </c>
      <c r="D446" s="4" t="s">
        <v>253</v>
      </c>
      <c r="E446" s="4" t="s">
        <v>261</v>
      </c>
      <c r="F446" s="4" t="s">
        <v>263</v>
      </c>
      <c r="G446" s="10" t="s">
        <v>0</v>
      </c>
      <c r="H446" s="11">
        <f t="shared" ref="H446:J447" si="179">H447</f>
        <v>1144261</v>
      </c>
      <c r="I446" s="11">
        <f t="shared" si="179"/>
        <v>1144261</v>
      </c>
      <c r="J446" s="11">
        <f t="shared" si="179"/>
        <v>396569.54</v>
      </c>
      <c r="K446" s="93">
        <f t="shared" si="165"/>
        <v>0.34657262635010716</v>
      </c>
      <c r="L446" s="11"/>
      <c r="M446" s="11"/>
      <c r="N446" s="19"/>
      <c r="O446" s="23"/>
      <c r="P446" s="23"/>
    </row>
    <row r="447" spans="1:16" ht="126" x14ac:dyDescent="0.2">
      <c r="A447" s="9" t="s">
        <v>26</v>
      </c>
      <c r="B447" s="4" t="s">
        <v>252</v>
      </c>
      <c r="C447" s="4" t="s">
        <v>20</v>
      </c>
      <c r="D447" s="4" t="s">
        <v>253</v>
      </c>
      <c r="E447" s="4" t="s">
        <v>261</v>
      </c>
      <c r="F447" s="4" t="s">
        <v>263</v>
      </c>
      <c r="G447" s="4" t="s">
        <v>27</v>
      </c>
      <c r="H447" s="11">
        <f t="shared" si="179"/>
        <v>1144261</v>
      </c>
      <c r="I447" s="11">
        <f t="shared" si="179"/>
        <v>1144261</v>
      </c>
      <c r="J447" s="11">
        <f t="shared" si="179"/>
        <v>396569.54</v>
      </c>
      <c r="K447" s="93">
        <f t="shared" si="165"/>
        <v>0.34657262635010716</v>
      </c>
      <c r="L447" s="11"/>
      <c r="M447" s="11"/>
      <c r="N447" s="19"/>
      <c r="O447" s="23"/>
      <c r="P447" s="23"/>
    </row>
    <row r="448" spans="1:16" ht="47.25" x14ac:dyDescent="0.2">
      <c r="A448" s="9" t="s">
        <v>28</v>
      </c>
      <c r="B448" s="4" t="s">
        <v>252</v>
      </c>
      <c r="C448" s="4" t="s">
        <v>20</v>
      </c>
      <c r="D448" s="4" t="s">
        <v>253</v>
      </c>
      <c r="E448" s="4" t="s">
        <v>261</v>
      </c>
      <c r="F448" s="4" t="s">
        <v>263</v>
      </c>
      <c r="G448" s="4" t="s">
        <v>29</v>
      </c>
      <c r="H448" s="11">
        <v>1144261</v>
      </c>
      <c r="I448" s="11">
        <v>1144261</v>
      </c>
      <c r="J448" s="11">
        <v>396569.54</v>
      </c>
      <c r="K448" s="93">
        <f t="shared" si="165"/>
        <v>0.34657262635010716</v>
      </c>
      <c r="L448" s="11"/>
      <c r="M448" s="11"/>
      <c r="N448" s="19"/>
      <c r="O448" s="23"/>
      <c r="P448" s="23"/>
    </row>
    <row r="449" spans="1:16" ht="47.25" x14ac:dyDescent="0.2">
      <c r="A449" s="9" t="s">
        <v>30</v>
      </c>
      <c r="B449" s="4" t="s">
        <v>252</v>
      </c>
      <c r="C449" s="4" t="s">
        <v>20</v>
      </c>
      <c r="D449" s="4" t="s">
        <v>253</v>
      </c>
      <c r="E449" s="4" t="s">
        <v>261</v>
      </c>
      <c r="F449" s="4" t="s">
        <v>31</v>
      </c>
      <c r="G449" s="10" t="s">
        <v>0</v>
      </c>
      <c r="H449" s="11">
        <f>H450+H452</f>
        <v>979232</v>
      </c>
      <c r="I449" s="11">
        <f t="shared" ref="I449:J449" si="180">I450+I452</f>
        <v>979232</v>
      </c>
      <c r="J449" s="11">
        <f t="shared" si="180"/>
        <v>424615.80000000005</v>
      </c>
      <c r="K449" s="93">
        <f t="shared" si="165"/>
        <v>0.43362124603771124</v>
      </c>
      <c r="L449" s="11"/>
      <c r="M449" s="11"/>
      <c r="N449" s="19"/>
      <c r="O449" s="23"/>
      <c r="P449" s="23"/>
    </row>
    <row r="450" spans="1:16" ht="126" x14ac:dyDescent="0.2">
      <c r="A450" s="9" t="s">
        <v>26</v>
      </c>
      <c r="B450" s="4" t="s">
        <v>252</v>
      </c>
      <c r="C450" s="4" t="s">
        <v>20</v>
      </c>
      <c r="D450" s="4" t="s">
        <v>253</v>
      </c>
      <c r="E450" s="4" t="s">
        <v>261</v>
      </c>
      <c r="F450" s="4" t="s">
        <v>31</v>
      </c>
      <c r="G450" s="4" t="s">
        <v>27</v>
      </c>
      <c r="H450" s="11">
        <f>H451</f>
        <v>818729</v>
      </c>
      <c r="I450" s="11">
        <f t="shared" ref="I450:J450" si="181">I451</f>
        <v>818729</v>
      </c>
      <c r="J450" s="11">
        <f t="shared" si="181"/>
        <v>330574.14</v>
      </c>
      <c r="K450" s="93">
        <f t="shared" si="165"/>
        <v>0.40376503091987703</v>
      </c>
      <c r="L450" s="11"/>
      <c r="M450" s="11"/>
      <c r="N450" s="19"/>
      <c r="O450" s="23"/>
      <c r="P450" s="23"/>
    </row>
    <row r="451" spans="1:16" ht="47.25" x14ac:dyDescent="0.2">
      <c r="A451" s="9" t="s">
        <v>28</v>
      </c>
      <c r="B451" s="4" t="s">
        <v>252</v>
      </c>
      <c r="C451" s="4" t="s">
        <v>20</v>
      </c>
      <c r="D451" s="4" t="s">
        <v>253</v>
      </c>
      <c r="E451" s="4" t="s">
        <v>261</v>
      </c>
      <c r="F451" s="4" t="s">
        <v>31</v>
      </c>
      <c r="G451" s="4" t="s">
        <v>29</v>
      </c>
      <c r="H451" s="11">
        <v>818729</v>
      </c>
      <c r="I451" s="11">
        <v>818729</v>
      </c>
      <c r="J451" s="11">
        <v>330574.14</v>
      </c>
      <c r="K451" s="93">
        <f t="shared" si="165"/>
        <v>0.40376503091987703</v>
      </c>
      <c r="L451" s="11"/>
      <c r="M451" s="11"/>
      <c r="N451" s="19"/>
      <c r="O451" s="23"/>
      <c r="P451" s="23"/>
    </row>
    <row r="452" spans="1:16" ht="47.25" x14ac:dyDescent="0.2">
      <c r="A452" s="9" t="s">
        <v>32</v>
      </c>
      <c r="B452" s="4" t="s">
        <v>252</v>
      </c>
      <c r="C452" s="4" t="s">
        <v>20</v>
      </c>
      <c r="D452" s="4" t="s">
        <v>253</v>
      </c>
      <c r="E452" s="4" t="s">
        <v>261</v>
      </c>
      <c r="F452" s="4" t="s">
        <v>31</v>
      </c>
      <c r="G452" s="4" t="s">
        <v>33</v>
      </c>
      <c r="H452" s="11">
        <f>H453</f>
        <v>160503</v>
      </c>
      <c r="I452" s="11">
        <f t="shared" ref="I452:J452" si="182">I453</f>
        <v>160503</v>
      </c>
      <c r="J452" s="11">
        <f t="shared" si="182"/>
        <v>94041.66</v>
      </c>
      <c r="K452" s="93">
        <f t="shared" si="165"/>
        <v>0.58591839404870938</v>
      </c>
      <c r="L452" s="11"/>
      <c r="M452" s="11"/>
      <c r="N452" s="19"/>
      <c r="O452" s="23"/>
      <c r="P452" s="23"/>
    </row>
    <row r="453" spans="1:16" ht="63" x14ac:dyDescent="0.2">
      <c r="A453" s="9" t="s">
        <v>34</v>
      </c>
      <c r="B453" s="4" t="s">
        <v>252</v>
      </c>
      <c r="C453" s="4" t="s">
        <v>20</v>
      </c>
      <c r="D453" s="4" t="s">
        <v>253</v>
      </c>
      <c r="E453" s="4" t="s">
        <v>261</v>
      </c>
      <c r="F453" s="4" t="s">
        <v>31</v>
      </c>
      <c r="G453" s="4" t="s">
        <v>35</v>
      </c>
      <c r="H453" s="11">
        <v>160503</v>
      </c>
      <c r="I453" s="11">
        <v>160503</v>
      </c>
      <c r="J453" s="11">
        <v>94041.66</v>
      </c>
      <c r="K453" s="93">
        <f t="shared" si="165"/>
        <v>0.58591839404870938</v>
      </c>
      <c r="L453" s="11"/>
      <c r="M453" s="11"/>
      <c r="N453" s="19"/>
      <c r="O453" s="23"/>
      <c r="P453" s="23"/>
    </row>
    <row r="454" spans="1:16" ht="47.25" x14ac:dyDescent="0.2">
      <c r="A454" s="9" t="s">
        <v>40</v>
      </c>
      <c r="B454" s="4" t="s">
        <v>252</v>
      </c>
      <c r="C454" s="4" t="s">
        <v>20</v>
      </c>
      <c r="D454" s="4" t="s">
        <v>253</v>
      </c>
      <c r="E454" s="4" t="s">
        <v>261</v>
      </c>
      <c r="F454" s="4" t="s">
        <v>41</v>
      </c>
      <c r="G454" s="10" t="s">
        <v>0</v>
      </c>
      <c r="H454" s="11">
        <f t="shared" ref="H454:J455" si="183">H455</f>
        <v>220000</v>
      </c>
      <c r="I454" s="11">
        <f t="shared" si="183"/>
        <v>220000</v>
      </c>
      <c r="J454" s="11">
        <f t="shared" si="183"/>
        <v>111936</v>
      </c>
      <c r="K454" s="93">
        <f t="shared" si="165"/>
        <v>0.50880000000000003</v>
      </c>
      <c r="L454" s="11"/>
      <c r="M454" s="11"/>
      <c r="N454" s="19"/>
      <c r="O454" s="23"/>
      <c r="P454" s="23"/>
    </row>
    <row r="455" spans="1:16" ht="47.25" x14ac:dyDescent="0.2">
      <c r="A455" s="9" t="s">
        <v>32</v>
      </c>
      <c r="B455" s="4" t="s">
        <v>252</v>
      </c>
      <c r="C455" s="4" t="s">
        <v>20</v>
      </c>
      <c r="D455" s="4" t="s">
        <v>253</v>
      </c>
      <c r="E455" s="4" t="s">
        <v>261</v>
      </c>
      <c r="F455" s="4" t="s">
        <v>41</v>
      </c>
      <c r="G455" s="4" t="s">
        <v>33</v>
      </c>
      <c r="H455" s="11">
        <f t="shared" si="183"/>
        <v>220000</v>
      </c>
      <c r="I455" s="11">
        <f t="shared" si="183"/>
        <v>220000</v>
      </c>
      <c r="J455" s="11">
        <f t="shared" si="183"/>
        <v>111936</v>
      </c>
      <c r="K455" s="93">
        <f t="shared" si="165"/>
        <v>0.50880000000000003</v>
      </c>
      <c r="L455" s="11"/>
      <c r="M455" s="11"/>
      <c r="N455" s="19"/>
      <c r="O455" s="23"/>
      <c r="P455" s="23"/>
    </row>
    <row r="456" spans="1:16" ht="63" x14ac:dyDescent="0.2">
      <c r="A456" s="9" t="s">
        <v>34</v>
      </c>
      <c r="B456" s="4" t="s">
        <v>252</v>
      </c>
      <c r="C456" s="4" t="s">
        <v>20</v>
      </c>
      <c r="D456" s="4" t="s">
        <v>253</v>
      </c>
      <c r="E456" s="4" t="s">
        <v>261</v>
      </c>
      <c r="F456" s="4" t="s">
        <v>41</v>
      </c>
      <c r="G456" s="4" t="s">
        <v>35</v>
      </c>
      <c r="H456" s="11">
        <v>220000</v>
      </c>
      <c r="I456" s="11">
        <v>220000</v>
      </c>
      <c r="J456" s="11">
        <v>111936</v>
      </c>
      <c r="K456" s="93">
        <f t="shared" si="165"/>
        <v>0.50880000000000003</v>
      </c>
      <c r="L456" s="11"/>
      <c r="M456" s="11"/>
      <c r="N456" s="19"/>
      <c r="O456" s="23"/>
      <c r="P456" s="23"/>
    </row>
    <row r="457" spans="1:16" ht="31.5" x14ac:dyDescent="0.2">
      <c r="A457" s="5" t="s">
        <v>264</v>
      </c>
      <c r="B457" s="6" t="s">
        <v>252</v>
      </c>
      <c r="C457" s="6" t="s">
        <v>20</v>
      </c>
      <c r="D457" s="6" t="s">
        <v>253</v>
      </c>
      <c r="E457" s="6" t="s">
        <v>265</v>
      </c>
      <c r="F457" s="8" t="s">
        <v>0</v>
      </c>
      <c r="G457" s="8" t="s">
        <v>0</v>
      </c>
      <c r="H457" s="7">
        <f>H458+H463</f>
        <v>1071275</v>
      </c>
      <c r="I457" s="7">
        <f t="shared" ref="I457:J457" si="184">I458+I463</f>
        <v>1071275</v>
      </c>
      <c r="J457" s="7">
        <f t="shared" si="184"/>
        <v>518379.29</v>
      </c>
      <c r="K457" s="93">
        <f t="shared" si="165"/>
        <v>0.4838900282373807</v>
      </c>
      <c r="L457" s="7"/>
      <c r="M457" s="7"/>
      <c r="N457" s="18"/>
      <c r="O457" s="22"/>
      <c r="P457" s="22"/>
    </row>
    <row r="458" spans="1:16" ht="47.25" x14ac:dyDescent="0.2">
      <c r="A458" s="9" t="s">
        <v>30</v>
      </c>
      <c r="B458" s="4" t="s">
        <v>252</v>
      </c>
      <c r="C458" s="4" t="s">
        <v>20</v>
      </c>
      <c r="D458" s="4" t="s">
        <v>253</v>
      </c>
      <c r="E458" s="4" t="s">
        <v>265</v>
      </c>
      <c r="F458" s="4" t="s">
        <v>31</v>
      </c>
      <c r="G458" s="10" t="s">
        <v>0</v>
      </c>
      <c r="H458" s="11">
        <f>H459+H461</f>
        <v>69014</v>
      </c>
      <c r="I458" s="11">
        <f t="shared" ref="I458:J458" si="185">I459+I461</f>
        <v>69014</v>
      </c>
      <c r="J458" s="11">
        <f t="shared" si="185"/>
        <v>28591.32</v>
      </c>
      <c r="K458" s="93">
        <f t="shared" si="165"/>
        <v>0.41428289912191729</v>
      </c>
      <c r="L458" s="11"/>
      <c r="M458" s="11"/>
      <c r="N458" s="19"/>
      <c r="O458" s="23"/>
      <c r="P458" s="23"/>
    </row>
    <row r="459" spans="1:16" ht="126" x14ac:dyDescent="0.2">
      <c r="A459" s="9" t="s">
        <v>26</v>
      </c>
      <c r="B459" s="4" t="s">
        <v>252</v>
      </c>
      <c r="C459" s="4" t="s">
        <v>20</v>
      </c>
      <c r="D459" s="4" t="s">
        <v>253</v>
      </c>
      <c r="E459" s="4" t="s">
        <v>265</v>
      </c>
      <c r="F459" s="4" t="s">
        <v>31</v>
      </c>
      <c r="G459" s="4" t="s">
        <v>27</v>
      </c>
      <c r="H459" s="11">
        <f>H460</f>
        <v>57369</v>
      </c>
      <c r="I459" s="11">
        <f t="shared" ref="I459:J459" si="186">I460</f>
        <v>57369</v>
      </c>
      <c r="J459" s="11">
        <f t="shared" si="186"/>
        <v>23841.32</v>
      </c>
      <c r="K459" s="93">
        <f t="shared" si="165"/>
        <v>0.4155784482908888</v>
      </c>
      <c r="L459" s="11"/>
      <c r="M459" s="11"/>
      <c r="N459" s="19"/>
      <c r="O459" s="23"/>
      <c r="P459" s="23"/>
    </row>
    <row r="460" spans="1:16" ht="47.25" x14ac:dyDescent="0.2">
      <c r="A460" s="9" t="s">
        <v>28</v>
      </c>
      <c r="B460" s="4" t="s">
        <v>252</v>
      </c>
      <c r="C460" s="4" t="s">
        <v>20</v>
      </c>
      <c r="D460" s="4" t="s">
        <v>253</v>
      </c>
      <c r="E460" s="4" t="s">
        <v>265</v>
      </c>
      <c r="F460" s="4" t="s">
        <v>31</v>
      </c>
      <c r="G460" s="4" t="s">
        <v>29</v>
      </c>
      <c r="H460" s="11">
        <v>57369</v>
      </c>
      <c r="I460" s="11">
        <v>57369</v>
      </c>
      <c r="J460" s="11">
        <v>23841.32</v>
      </c>
      <c r="K460" s="93">
        <f t="shared" si="165"/>
        <v>0.4155784482908888</v>
      </c>
      <c r="L460" s="11"/>
      <c r="M460" s="11"/>
      <c r="N460" s="19"/>
      <c r="O460" s="23"/>
      <c r="P460" s="23"/>
    </row>
    <row r="461" spans="1:16" ht="47.25" x14ac:dyDescent="0.2">
      <c r="A461" s="9" t="s">
        <v>32</v>
      </c>
      <c r="B461" s="4" t="s">
        <v>252</v>
      </c>
      <c r="C461" s="4" t="s">
        <v>20</v>
      </c>
      <c r="D461" s="4" t="s">
        <v>253</v>
      </c>
      <c r="E461" s="4" t="s">
        <v>265</v>
      </c>
      <c r="F461" s="4" t="s">
        <v>31</v>
      </c>
      <c r="G461" s="4" t="s">
        <v>33</v>
      </c>
      <c r="H461" s="11">
        <f>H462</f>
        <v>11645</v>
      </c>
      <c r="I461" s="11">
        <f t="shared" ref="I461:J461" si="187">I462</f>
        <v>11645</v>
      </c>
      <c r="J461" s="11">
        <f t="shared" si="187"/>
        <v>4750</v>
      </c>
      <c r="K461" s="93">
        <f t="shared" si="165"/>
        <v>0.40790038643194504</v>
      </c>
      <c r="L461" s="11"/>
      <c r="M461" s="11"/>
      <c r="N461" s="19"/>
      <c r="O461" s="23"/>
      <c r="P461" s="23"/>
    </row>
    <row r="462" spans="1:16" ht="63" x14ac:dyDescent="0.2">
      <c r="A462" s="9" t="s">
        <v>34</v>
      </c>
      <c r="B462" s="4" t="s">
        <v>252</v>
      </c>
      <c r="C462" s="4" t="s">
        <v>20</v>
      </c>
      <c r="D462" s="4" t="s">
        <v>253</v>
      </c>
      <c r="E462" s="4" t="s">
        <v>265</v>
      </c>
      <c r="F462" s="4" t="s">
        <v>31</v>
      </c>
      <c r="G462" s="4" t="s">
        <v>35</v>
      </c>
      <c r="H462" s="11">
        <v>11645</v>
      </c>
      <c r="I462" s="11">
        <v>11645</v>
      </c>
      <c r="J462" s="11">
        <v>4750</v>
      </c>
      <c r="K462" s="93">
        <f t="shared" si="165"/>
        <v>0.40790038643194504</v>
      </c>
      <c r="L462" s="11"/>
      <c r="M462" s="11"/>
      <c r="N462" s="19"/>
      <c r="O462" s="23"/>
      <c r="P462" s="23"/>
    </row>
    <row r="463" spans="1:16" ht="63" x14ac:dyDescent="0.2">
      <c r="A463" s="9" t="s">
        <v>266</v>
      </c>
      <c r="B463" s="4" t="s">
        <v>252</v>
      </c>
      <c r="C463" s="4" t="s">
        <v>20</v>
      </c>
      <c r="D463" s="4" t="s">
        <v>253</v>
      </c>
      <c r="E463" s="4" t="s">
        <v>265</v>
      </c>
      <c r="F463" s="4" t="s">
        <v>267</v>
      </c>
      <c r="G463" s="10" t="s">
        <v>0</v>
      </c>
      <c r="H463" s="11">
        <f t="shared" ref="H463:J464" si="188">H464</f>
        <v>1002261</v>
      </c>
      <c r="I463" s="11">
        <f t="shared" si="188"/>
        <v>1002261</v>
      </c>
      <c r="J463" s="11">
        <f t="shared" si="188"/>
        <v>489787.97</v>
      </c>
      <c r="K463" s="93">
        <f t="shared" si="165"/>
        <v>0.48868305760675113</v>
      </c>
      <c r="L463" s="11"/>
      <c r="M463" s="11"/>
      <c r="N463" s="19"/>
      <c r="O463" s="23"/>
      <c r="P463" s="23"/>
    </row>
    <row r="464" spans="1:16" ht="126" x14ac:dyDescent="0.2">
      <c r="A464" s="9" t="s">
        <v>26</v>
      </c>
      <c r="B464" s="4" t="s">
        <v>252</v>
      </c>
      <c r="C464" s="4" t="s">
        <v>20</v>
      </c>
      <c r="D464" s="4" t="s">
        <v>253</v>
      </c>
      <c r="E464" s="4" t="s">
        <v>265</v>
      </c>
      <c r="F464" s="4" t="s">
        <v>267</v>
      </c>
      <c r="G464" s="4" t="s">
        <v>27</v>
      </c>
      <c r="H464" s="11">
        <f t="shared" si="188"/>
        <v>1002261</v>
      </c>
      <c r="I464" s="11">
        <f t="shared" si="188"/>
        <v>1002261</v>
      </c>
      <c r="J464" s="11">
        <f t="shared" si="188"/>
        <v>489787.97</v>
      </c>
      <c r="K464" s="93">
        <f t="shared" si="165"/>
        <v>0.48868305760675113</v>
      </c>
      <c r="L464" s="11"/>
      <c r="M464" s="11"/>
      <c r="N464" s="19"/>
      <c r="O464" s="23"/>
      <c r="P464" s="23"/>
    </row>
    <row r="465" spans="1:16" ht="47.25" x14ac:dyDescent="0.2">
      <c r="A465" s="9" t="s">
        <v>28</v>
      </c>
      <c r="B465" s="4" t="s">
        <v>252</v>
      </c>
      <c r="C465" s="4" t="s">
        <v>20</v>
      </c>
      <c r="D465" s="4" t="s">
        <v>253</v>
      </c>
      <c r="E465" s="4" t="s">
        <v>265</v>
      </c>
      <c r="F465" s="4" t="s">
        <v>267</v>
      </c>
      <c r="G465" s="4" t="s">
        <v>29</v>
      </c>
      <c r="H465" s="11">
        <v>1002261</v>
      </c>
      <c r="I465" s="11">
        <v>1002261</v>
      </c>
      <c r="J465" s="11">
        <v>489787.97</v>
      </c>
      <c r="K465" s="93">
        <f t="shared" si="165"/>
        <v>0.48868305760675113</v>
      </c>
      <c r="L465" s="11"/>
      <c r="M465" s="11"/>
      <c r="N465" s="19"/>
      <c r="O465" s="23"/>
      <c r="P465" s="23"/>
    </row>
    <row r="466" spans="1:16" ht="15.75" x14ac:dyDescent="0.2">
      <c r="A466" s="104" t="s">
        <v>268</v>
      </c>
      <c r="B466" s="104"/>
      <c r="C466" s="104"/>
      <c r="D466" s="104"/>
      <c r="E466" s="104"/>
      <c r="F466" s="104"/>
      <c r="G466" s="104"/>
      <c r="H466" s="7">
        <f>H11+H209+H222+H299+H383+H394+H400+H423</f>
        <v>333377596.50000006</v>
      </c>
      <c r="I466" s="7">
        <f t="shared" ref="I466:J466" si="189">I11+I209+I222+I299+I383+I394+I400+I423</f>
        <v>335984464.50000006</v>
      </c>
      <c r="J466" s="7">
        <f t="shared" si="189"/>
        <v>130987632.19</v>
      </c>
      <c r="K466" s="93">
        <f t="shared" si="165"/>
        <v>0.38986216932658196</v>
      </c>
      <c r="L466" s="7"/>
      <c r="M466" s="7"/>
      <c r="N466" s="18"/>
      <c r="O466" s="22"/>
      <c r="P466" s="22"/>
    </row>
  </sheetData>
  <mergeCells count="8">
    <mergeCell ref="A466:G466"/>
    <mergeCell ref="K6:N6"/>
    <mergeCell ref="A7:N7"/>
    <mergeCell ref="A8:N8"/>
    <mergeCell ref="H2:N2"/>
    <mergeCell ref="H3:N3"/>
    <mergeCell ref="H4:N4"/>
    <mergeCell ref="H5:N5"/>
  </mergeCells>
  <pageMargins left="0.39370078740157483" right="0.39370078740157483" top="0.55118110236220474" bottom="0.51181102362204722" header="0.31496062992125984" footer="0.31496062992125984"/>
  <pageSetup paperSize="9" scale="55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2020-08-03T09:32:44Z</dcterms:modified>
</cp:coreProperties>
</file>