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630" windowWidth="17895" windowHeight="10875"/>
  </bookViews>
  <sheets>
    <sheet name="1 кв.2020 в срав.с 1 кв.2019" sheetId="2" r:id="rId1"/>
  </sheets>
  <definedNames>
    <definedName name="_xlnm.Print_Titles" localSheetId="0">'1 кв.2020 в срав.с 1 кв.2019'!$4:$4</definedName>
  </definedNames>
  <calcPr calcId="145621"/>
</workbook>
</file>

<file path=xl/calcChain.xml><?xml version="1.0" encoding="utf-8"?>
<calcChain xmlns="http://schemas.openxmlformats.org/spreadsheetml/2006/main">
  <c r="D88" i="2" l="1"/>
  <c r="D90" i="2"/>
  <c r="D91" i="2"/>
  <c r="C5" i="2" l="1"/>
  <c r="C88" i="2" l="1"/>
  <c r="C90" i="2"/>
  <c r="C91" i="2"/>
  <c r="C85" i="2"/>
  <c r="C86" i="2"/>
  <c r="C74" i="2"/>
  <c r="G83" i="2"/>
  <c r="F83" i="2"/>
  <c r="G82" i="2"/>
  <c r="F82" i="2"/>
  <c r="G81" i="2"/>
  <c r="F81" i="2"/>
  <c r="E82" i="2"/>
  <c r="E81" i="2" s="1"/>
  <c r="D82" i="2"/>
  <c r="D81" i="2" s="1"/>
  <c r="C81" i="2"/>
  <c r="C82" i="2"/>
  <c r="C78" i="2"/>
  <c r="C79" i="2"/>
  <c r="C75" i="2"/>
  <c r="C76" i="2"/>
  <c r="C68" i="2"/>
  <c r="C69" i="2"/>
  <c r="C72" i="2"/>
  <c r="C70" i="2"/>
  <c r="C63" i="2"/>
  <c r="C62" i="2" s="1"/>
  <c r="C66" i="2"/>
  <c r="E41" i="2"/>
  <c r="D41" i="2"/>
  <c r="C41" i="2"/>
  <c r="C59" i="2"/>
  <c r="C60" i="2"/>
  <c r="C53" i="2"/>
  <c r="C54" i="2"/>
  <c r="C56" i="2" l="1"/>
  <c r="C57" i="2"/>
  <c r="C51" i="2"/>
  <c r="C49" i="2"/>
  <c r="C47" i="2"/>
  <c r="C45" i="2"/>
  <c r="C42" i="2"/>
  <c r="C36" i="2"/>
  <c r="C39" i="2"/>
  <c r="C37" i="2"/>
  <c r="C28" i="2"/>
  <c r="C31" i="2"/>
  <c r="C34" i="2"/>
  <c r="C32" i="2"/>
  <c r="C33" i="2"/>
  <c r="C29" i="2"/>
  <c r="C22" i="2"/>
  <c r="C26" i="2"/>
  <c r="F25" i="2"/>
  <c r="G25" i="2"/>
  <c r="C23" i="2"/>
  <c r="C44" i="2" l="1"/>
  <c r="G44" i="2" s="1"/>
  <c r="C12" i="2"/>
  <c r="G12" i="2" s="1"/>
  <c r="C13" i="2"/>
  <c r="C14" i="2"/>
  <c r="C16" i="2"/>
  <c r="C18" i="2"/>
  <c r="G18" i="2" s="1"/>
  <c r="C20" i="2"/>
  <c r="G20" i="2" s="1"/>
  <c r="G92" i="2"/>
  <c r="G91" i="2"/>
  <c r="G90" i="2"/>
  <c r="G89" i="2"/>
  <c r="G88" i="2"/>
  <c r="G87" i="2"/>
  <c r="G86" i="2"/>
  <c r="G85" i="2"/>
  <c r="G84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2" i="2"/>
  <c r="G51" i="2"/>
  <c r="G50" i="2"/>
  <c r="G49" i="2"/>
  <c r="G48" i="2"/>
  <c r="G47" i="2"/>
  <c r="G46" i="2"/>
  <c r="G45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4" i="2"/>
  <c r="G23" i="2"/>
  <c r="G22" i="2"/>
  <c r="G21" i="2"/>
  <c r="G19" i="2"/>
  <c r="G17" i="2"/>
  <c r="G16" i="2"/>
  <c r="G15" i="2"/>
  <c r="G14" i="2"/>
  <c r="G13" i="2"/>
  <c r="G11" i="2"/>
  <c r="G10" i="2"/>
  <c r="G9" i="2"/>
  <c r="G8" i="2"/>
  <c r="G7" i="2"/>
  <c r="G6" i="2"/>
  <c r="G5" i="2"/>
  <c r="C6" i="2"/>
  <c r="C93" i="2" l="1"/>
  <c r="G93" i="2" s="1"/>
  <c r="C7" i="2"/>
  <c r="E93" i="2" l="1"/>
  <c r="F93" i="2" s="1"/>
  <c r="D93" i="2"/>
  <c r="F92" i="2"/>
  <c r="F91" i="2"/>
  <c r="F90" i="2"/>
  <c r="F89" i="2"/>
  <c r="F88" i="2"/>
  <c r="F87" i="2"/>
  <c r="F86" i="2"/>
  <c r="F85" i="2"/>
  <c r="F84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<sst xmlns="http://schemas.openxmlformats.org/spreadsheetml/2006/main" count="186" uniqueCount="185">
  <si>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</si>
  <si>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</si>
  <si>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</si>
  <si>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</si>
  <si>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</si>
  <si>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</si>
  <si>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</si>
  <si>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</si>
  <si>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</si>
  <si>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</si>
  <si>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</si>
  <si>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</si>
  <si>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</si>
  <si>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</si>
  <si>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</si>
  <si>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</si>
  <si>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</si>
  <si>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</si>
  <si>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</si>
  <si>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</si>
  <si>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</si>
  <si>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</si>
  <si>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</si>
  <si>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</si>
  <si>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</si>
  <si>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</si>
  <si>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</si>
  <si>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</si>
  <si>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</si>
  <si>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</si>
  <si>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</si>
  <si>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</si>
  <si>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</si>
  <si>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</si>
  <si>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</si>
  <si>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</si>
  <si>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</si>
  <si>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</si>
  <si>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</si>
  <si>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</si>
  <si>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</si>
  <si>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</si>
  <si>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</si>
  <si>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</si>
  <si>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</si>
  <si>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</si>
  <si>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</si>
  <si>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</si>
  <si>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</si>
  <si>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</si>
  <si>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</si>
  <si>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</si>
  <si>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</si>
  <si>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</si>
  <si>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</si>
  <si>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</si>
  <si>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</si>
  <si>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</si>
  <si>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</si>
  <si>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</si>
  <si>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</si>
  <si>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 Прочие доходы от компенсации затрат государства</t>
  </si>
  <si>
    <t xml:space="preserve">  Прочие доходы от компенсации затрат бюджетов городских округов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</si>
  <si>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</si>
  <si>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</si>
  <si>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</si>
  <si>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</si>
  <si>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</si>
  <si>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</si>
  <si>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</si>
  <si>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ШТРАФЫ, САНКЦИИ, ВОЗМЕЩЕНИЕ УЩЕРБА</t>
  </si>
  <si>
    <t xml:space="preserve">  ПРОЧИЕ НЕНАЛОГОВЫЕ ДОХОДЫ</t>
  </si>
  <si>
    <t xml:space="preserve">  Прочие неналоговые доходы</t>
  </si>
  <si>
    <t xml:space="preserve">  Прочие неналоговые доходы бюджетов городских округов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</si>
  <si>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</si>
  <si>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</si>
  <si>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</si>
  <si>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</si>
  <si>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</si>
  <si>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</si>
  <si>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Доходы местного бюджета за 1 квартал 2020 года</t>
  </si>
  <si>
    <t>(в рублях)</t>
  </si>
  <si>
    <t>Код бюджетной классификации Российской Федерации</t>
  </si>
  <si>
    <t>НАИМЕНОВАНИЕ</t>
  </si>
  <si>
    <t>000 1 01 02000 01 0000 110</t>
  </si>
  <si>
    <t>000 1 01 00000 00 0000 000</t>
  </si>
  <si>
    <t>000 1 00 00000 00 0000 000</t>
  </si>
  <si>
    <t xml:space="preserve"> 000 1 01 02010 01 0000 110</t>
  </si>
  <si>
    <t xml:space="preserve"> 000 1 01 02020 01 0000 110</t>
  </si>
  <si>
    <t xml:space="preserve"> 000 1 01 02030 01 0000 110</t>
  </si>
  <si>
    <t xml:space="preserve"> 000 1 01 02040 01 0000 110</t>
  </si>
  <si>
    <t xml:space="preserve"> 000 1 03 00000 00 0000 000</t>
  </si>
  <si>
    <t xml:space="preserve"> 000 1 03 02000 01 0000 110</t>
  </si>
  <si>
    <t xml:space="preserve"> 000 1 03 02230 01 0000 110</t>
  </si>
  <si>
    <t xml:space="preserve"> 000 1 03 02231 01 0000 110</t>
  </si>
  <si>
    <t xml:space="preserve"> 000 1 03 02240 01 0000 110</t>
  </si>
  <si>
    <t xml:space="preserve"> 000 1 03 02241 01 0000 110</t>
  </si>
  <si>
    <t xml:space="preserve"> 000 1 03 02250 01 0000 110</t>
  </si>
  <si>
    <t xml:space="preserve"> 000 1 03 02251 01 0000 110</t>
  </si>
  <si>
    <t xml:space="preserve"> 000 1 03 02260 01 0000 110</t>
  </si>
  <si>
    <t xml:space="preserve"> 000 1 03 02261 01 0000 110</t>
  </si>
  <si>
    <t xml:space="preserve"> 000 1 05 0000000 0000 000</t>
  </si>
  <si>
    <t xml:space="preserve"> 000 1 05 02000 02 0000 110</t>
  </si>
  <si>
    <t xml:space="preserve"> 000 1 05 02010 02 0000 110</t>
  </si>
  <si>
    <t xml:space="preserve"> 000 1 05 04000 02 0000 110</t>
  </si>
  <si>
    <t xml:space="preserve"> 000 1 05 04010 02 0000 110</t>
  </si>
  <si>
    <t xml:space="preserve"> 000 1 06 00000 00 0000 000</t>
  </si>
  <si>
    <t xml:space="preserve"> 000 1 06 01000 00 0000 110</t>
  </si>
  <si>
    <t xml:space="preserve"> 000 1 06 01020 04 0000 110</t>
  </si>
  <si>
    <t xml:space="preserve"> 000 1 06 06000 00 0000 110</t>
  </si>
  <si>
    <t xml:space="preserve"> 000 1 06 06030 00 0000 110</t>
  </si>
  <si>
    <t xml:space="preserve"> 000 1 06 06032 04 0000 110</t>
  </si>
  <si>
    <t xml:space="preserve"> 000 1 06 06040 00 0000 110</t>
  </si>
  <si>
    <t xml:space="preserve"> 000 1 06 06042 04 0000 110</t>
  </si>
  <si>
    <t>000 1 08 00000 00 0000 000</t>
  </si>
  <si>
    <t xml:space="preserve"> 000 1 08 03000 01 0000 110</t>
  </si>
  <si>
    <t xml:space="preserve"> 000 1 08 03010 01 0000 110</t>
  </si>
  <si>
    <t xml:space="preserve"> 000 1 08 07000 01 0000 110</t>
  </si>
  <si>
    <t xml:space="preserve"> 000 1 08 07150 01 0000 110</t>
  </si>
  <si>
    <t xml:space="preserve"> 000 1 11 00000 00 0000 000</t>
  </si>
  <si>
    <t xml:space="preserve"> 000 1 11 01000 00 0000 120</t>
  </si>
  <si>
    <t xml:space="preserve"> 000 1 11 01040 04 0000 120</t>
  </si>
  <si>
    <t xml:space="preserve"> 000 1 11 05000 00 0000 120</t>
  </si>
  <si>
    <t xml:space="preserve"> 000 1 11 05010 00 0000 120</t>
  </si>
  <si>
    <t xml:space="preserve"> 000 1 11 05012 04 0000 120</t>
  </si>
  <si>
    <t xml:space="preserve"> 000 1 11 05020 00 0000 120</t>
  </si>
  <si>
    <t xml:space="preserve"> 000 1 11 05024 04 0000 120</t>
  </si>
  <si>
    <t xml:space="preserve"> 000 1 11 05030 00 0000 120</t>
  </si>
  <si>
    <t xml:space="preserve"> 000 1 11 05034 04 0000 120</t>
  </si>
  <si>
    <t xml:space="preserve"> 000 1 11 05070 00 0000 120</t>
  </si>
  <si>
    <t xml:space="preserve"> 000 1 11 05074 04 0000 120</t>
  </si>
  <si>
    <t xml:space="preserve"> 000 1 11 07000 00 0000 120</t>
  </si>
  <si>
    <t xml:space="preserve"> 000 1 11 07010 00 0000 120</t>
  </si>
  <si>
    <t xml:space="preserve"> 000 1 11 07014 04 0000 120</t>
  </si>
  <si>
    <t xml:space="preserve"> 000 1 11 09000 00 0000 120</t>
  </si>
  <si>
    <t xml:space="preserve"> 000 1 11 09040 00 0000 120</t>
  </si>
  <si>
    <t xml:space="preserve"> 000 1 11 09044 04 0000 120</t>
  </si>
  <si>
    <t xml:space="preserve"> 000 1 12 00000 00 0000 000</t>
  </si>
  <si>
    <t xml:space="preserve"> 000 1 12 01000 01 0000 120</t>
  </si>
  <si>
    <t xml:space="preserve"> 000 1 12 01010 01 0000 120</t>
  </si>
  <si>
    <t xml:space="preserve"> 000 1 12 01030 01 0000 120</t>
  </si>
  <si>
    <t xml:space="preserve"> 000 1 12 01040 01 0000 120</t>
  </si>
  <si>
    <t xml:space="preserve"> 000 1 12 01041 01 0000 120</t>
  </si>
  <si>
    <t xml:space="preserve"> 000 1 13 00000 00 0000 000</t>
  </si>
  <si>
    <t xml:space="preserve"> 000 1 13 02000 00 0000 130</t>
  </si>
  <si>
    <t xml:space="preserve"> 000 1 13 02060 00 0000 130</t>
  </si>
  <si>
    <t xml:space="preserve"> 000 1 13 02064 04 0000 130</t>
  </si>
  <si>
    <t xml:space="preserve"> 000 1 1 302990 00 0000 130</t>
  </si>
  <si>
    <t xml:space="preserve"> 000 1 13 02994 04 0000 130</t>
  </si>
  <si>
    <t xml:space="preserve"> 000 1 14 00000 00 0000 000</t>
  </si>
  <si>
    <t xml:space="preserve"> 000 1 14 02000 00 0000 000</t>
  </si>
  <si>
    <t xml:space="preserve"> 000 1 14 02040 04 0000 410</t>
  </si>
  <si>
    <t xml:space="preserve"> 000 1 14 02043 04 0000 410</t>
  </si>
  <si>
    <t xml:space="preserve"> 000 1 14 06000 00 0000 430</t>
  </si>
  <si>
    <t xml:space="preserve"> 000 1 14 06010 00 0000 430</t>
  </si>
  <si>
    <t xml:space="preserve"> 000 1 14 06012 04 0000 430</t>
  </si>
  <si>
    <t xml:space="preserve"> 000 1 16 00000 00 0000 000</t>
  </si>
  <si>
    <t xml:space="preserve"> 000 1 17 00000 00 0000 000</t>
  </si>
  <si>
    <t xml:space="preserve"> 000 1 17 05000 00 0000 180</t>
  </si>
  <si>
    <t xml:space="preserve"> 000 1 17 05040 04 0000 180</t>
  </si>
  <si>
    <t xml:space="preserve"> 000 2 00 00000 00 0000 000</t>
  </si>
  <si>
    <t xml:space="preserve"> 000 2 02 00000 00 0000 000</t>
  </si>
  <si>
    <t xml:space="preserve"> 000 2 19 00000 00 0000 000</t>
  </si>
  <si>
    <t xml:space="preserve"> 000 2 19 00000 04 0000 150</t>
  </si>
  <si>
    <t xml:space="preserve"> 000 2 19 60010 04 0000 150</t>
  </si>
  <si>
    <t>Кассовое исполнение за 1 квартал 2020 год</t>
  </si>
  <si>
    <t>Утверждено на 2020 год</t>
  </si>
  <si>
    <t>Кассовое исполнение за 1 квартал 2019 года</t>
  </si>
  <si>
    <t>Процент исполнения к параментам доходов, %</t>
  </si>
  <si>
    <t>000 1 05 02020 02 0000 110</t>
  </si>
  <si>
    <t>Единый налог на вмененный доход для отдельных видов деятельности (за налоговые периоды, истекшие до 01 января 2011 года)</t>
  </si>
  <si>
    <t>Темп роста 2020г. к соответствующему периоду 2019г., %</t>
  </si>
  <si>
    <t xml:space="preserve"> 000 1 11 05300 00 0000 120</t>
  </si>
  <si>
    <t xml:space="preserve"> 000 1 11 05310 00 0000 120</t>
  </si>
  <si>
    <t xml:space="preserve"> 000 1 11 05312 00 0000 120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</si>
  <si>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</si>
  <si>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</si>
  <si>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</si>
  <si>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Плата за выбросы загрязняющих веществ в атмосферный воздух стационарными объектами 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</si>
  <si>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</si>
  <si>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</si>
  <si>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</si>
  <si>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000 1 1406312 04 0000 430</t>
  </si>
  <si>
    <t>000 1 1406310 00 0000 430</t>
  </si>
  <si>
    <t xml:space="preserve"> 000 1 1406300 00 0000 430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</si>
</sst>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4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 shrinkToFit="1"/>
    </xf>
    <xf numFmtId="4" fontId="6" fillId="0" borderId="20">
      <alignment horizontal="right" shrinkToFit="1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8">
      <alignment horizontal="left" wrapText="1"/>
    </xf>
    <xf numFmtId="49" fontId="6" fillId="0" borderId="19">
      <alignment horizontal="center" wrapText="1"/>
    </xf>
    <xf numFmtId="4" fontId="6" fillId="0" borderId="29">
      <alignment horizontal="right" shrinkToFit="1"/>
    </xf>
    <xf numFmtId="4" fontId="6" fillId="0" borderId="30">
      <alignment horizontal="right" shrinkToFit="1"/>
    </xf>
    <xf numFmtId="0" fontId="6" fillId="0" borderId="31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0">
      <alignment horizontal="left" wrapText="1" indent="2"/>
    </xf>
    <xf numFmtId="49" fontId="6" fillId="0" borderId="32">
      <alignment horizontal="center"/>
    </xf>
    <xf numFmtId="49" fontId="6" fillId="0" borderId="29">
      <alignment horizontal="center"/>
    </xf>
    <xf numFmtId="0" fontId="6" fillId="0" borderId="11">
      <alignment horizontal="left" wrapText="1" indent="2"/>
    </xf>
    <xf numFmtId="49" fontId="6" fillId="0" borderId="29">
      <alignment horizontal="center" shrinkToFit="1"/>
    </xf>
    <xf numFmtId="0" fontId="6" fillId="0" borderId="12"/>
    <xf numFmtId="0" fontId="6" fillId="0" borderId="33"/>
    <xf numFmtId="0" fontId="1" fillId="0" borderId="34">
      <alignment horizontal="left" wrapText="1"/>
    </xf>
    <xf numFmtId="0" fontId="6" fillId="0" borderId="35">
      <alignment horizontal="center" wrapText="1"/>
    </xf>
    <xf numFmtId="49" fontId="6" fillId="0" borderId="36">
      <alignment horizontal="center" wrapText="1"/>
    </xf>
    <xf numFmtId="4" fontId="6" fillId="0" borderId="19">
      <alignment horizontal="right" shrinkToFit="1"/>
    </xf>
    <xf numFmtId="4" fontId="6" fillId="0" borderId="37">
      <alignment horizontal="right" shrinkToFit="1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8">
      <alignment horizontal="left" wrapText="1" indent="1"/>
    </xf>
    <xf numFmtId="49" fontId="6" fillId="0" borderId="32">
      <alignment horizontal="center" wrapText="1"/>
    </xf>
    <xf numFmtId="0" fontId="6" fillId="0" borderId="31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8">
      <alignment horizontal="left" wrapText="1" indent="2"/>
    </xf>
    <xf numFmtId="49" fontId="6" fillId="0" borderId="32">
      <alignment horizontal="center" shrinkToFit="1"/>
    </xf>
    <xf numFmtId="0" fontId="6" fillId="0" borderId="31">
      <alignment horizontal="left" wrapText="1" indent="2"/>
    </xf>
    <xf numFmtId="0" fontId="4" fillId="0" borderId="13"/>
    <xf numFmtId="0" fontId="10" fillId="0" borderId="39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40"/>
    <xf numFmtId="49" fontId="1" fillId="0" borderId="18">
      <alignment horizontal="center"/>
    </xf>
    <xf numFmtId="0" fontId="9" fillId="0" borderId="8"/>
    <xf numFmtId="49" fontId="11" fillId="0" borderId="41">
      <alignment horizontal="left" vertical="center" wrapText="1"/>
    </xf>
    <xf numFmtId="49" fontId="1" fillId="0" borderId="27">
      <alignment horizontal="center" vertical="center" wrapText="1"/>
    </xf>
    <xf numFmtId="49" fontId="6" fillId="0" borderId="42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>
      <alignment shrinkToFit="1"/>
    </xf>
    <xf numFmtId="4" fontId="6" fillId="0" borderId="24">
      <alignment horizontal="right" shrinkToFit="1"/>
    </xf>
    <xf numFmtId="4" fontId="6" fillId="0" borderId="25">
      <alignment horizontal="right" shrinkToFit="1"/>
    </xf>
    <xf numFmtId="49" fontId="6" fillId="0" borderId="38">
      <alignment horizontal="left" vertical="center" wrapText="1" indent="3"/>
    </xf>
    <xf numFmtId="49" fontId="6" fillId="0" borderId="32">
      <alignment horizontal="center" vertical="center" wrapText="1"/>
    </xf>
    <xf numFmtId="49" fontId="6" fillId="0" borderId="41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40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 shrinkToFit="1"/>
    </xf>
    <xf numFmtId="4" fontId="6" fillId="0" borderId="45">
      <alignment horizontal="right" shrinkToFit="1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>
      <alignment shrinkToFit="1"/>
    </xf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9">
      <alignment horizontal="center" vertical="center" textRotation="90"/>
    </xf>
    <xf numFmtId="49" fontId="11" fillId="0" borderId="40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1">
      <alignment horizontal="left" vertical="center" wrapText="1"/>
    </xf>
    <xf numFmtId="0" fontId="6" fillId="0" borderId="23">
      <alignment horizontal="center" vertical="center"/>
    </xf>
    <xf numFmtId="0" fontId="6" fillId="0" borderId="32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1">
      <alignment horizontal="left" vertical="center" wrapText="1"/>
    </xf>
    <xf numFmtId="49" fontId="6" fillId="0" borderId="23">
      <alignment horizontal="center" vertical="center"/>
    </xf>
    <xf numFmtId="49" fontId="6" fillId="0" borderId="32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0">
    <xf numFmtId="0" fontId="0" fillId="0" borderId="0" xfId="0"/>
    <xf numFmtId="0" fontId="17" fillId="0" borderId="0" xfId="0" applyFont="1" applyProtection="1">
      <protection locked="0"/>
    </xf>
    <xf numFmtId="49" fontId="18" fillId="0" borderId="46" xfId="50" applyNumberFormat="1" applyFont="1" applyBorder="1" applyProtection="1">
      <alignment horizontal="center"/>
    </xf>
    <xf numFmtId="0" fontId="18" fillId="0" borderId="1" xfId="18" applyNumberFormat="1" applyFont="1" applyProtection="1"/>
    <xf numFmtId="0" fontId="18" fillId="2" borderId="1" xfId="54" applyNumberFormat="1" applyFont="1" applyProtection="1"/>
    <xf numFmtId="0" fontId="17" fillId="0" borderId="0" xfId="0" applyFont="1" applyAlignment="1" applyProtection="1">
      <alignment horizontal="right"/>
      <protection locked="0"/>
    </xf>
    <xf numFmtId="0" fontId="18" fillId="0" borderId="46" xfId="10" applyNumberFormat="1" applyFont="1" applyBorder="1" applyAlignment="1" applyProtection="1">
      <alignment horizontal="center" vertical="center" wrapText="1"/>
    </xf>
    <xf numFmtId="4" fontId="18" fillId="0" borderId="46" xfId="15" applyNumberFormat="1" applyFont="1" applyBorder="1" applyAlignment="1" applyProtection="1">
      <alignment horizontal="right"/>
    </xf>
    <xf numFmtId="0" fontId="18" fillId="0" borderId="1" xfId="5" applyNumberFormat="1" applyFont="1" applyAlignment="1" applyProtection="1">
      <alignment horizontal="right"/>
    </xf>
    <xf numFmtId="4" fontId="19" fillId="0" borderId="46" xfId="15" applyNumberFormat="1" applyFont="1" applyBorder="1" applyAlignment="1" applyProtection="1">
      <alignment horizontal="right"/>
    </xf>
    <xf numFmtId="49" fontId="18" fillId="0" borderId="46" xfId="35" applyFont="1" applyBorder="1">
      <alignment horizontal="center" vertical="center" wrapText="1"/>
    </xf>
    <xf numFmtId="49" fontId="18" fillId="0" borderId="46" xfId="35" applyNumberFormat="1" applyFont="1" applyBorder="1" applyProtection="1">
      <alignment horizontal="center" vertical="center" wrapText="1"/>
    </xf>
    <xf numFmtId="49" fontId="19" fillId="0" borderId="46" xfId="50" applyNumberFormat="1" applyFont="1" applyBorder="1" applyProtection="1">
      <alignment horizontal="center"/>
    </xf>
    <xf numFmtId="0" fontId="19" fillId="0" borderId="46" xfId="48" applyNumberFormat="1" applyFont="1" applyBorder="1" applyProtection="1">
      <alignment horizontal="left" wrapText="1" indent="2"/>
    </xf>
    <xf numFmtId="4" fontId="19" fillId="0" borderId="46" xfId="40" applyNumberFormat="1" applyFont="1" applyBorder="1" applyProtection="1">
      <alignment horizontal="right" shrinkToFit="1"/>
    </xf>
    <xf numFmtId="0" fontId="18" fillId="0" borderId="46" xfId="48" applyNumberFormat="1" applyFont="1" applyBorder="1" applyProtection="1">
      <alignment horizontal="left" wrapText="1" indent="2"/>
    </xf>
    <xf numFmtId="4" fontId="18" fillId="0" borderId="46" xfId="40" applyNumberFormat="1" applyFont="1" applyBorder="1" applyProtection="1">
      <alignment horizontal="right" shrinkToFit="1"/>
    </xf>
    <xf numFmtId="0" fontId="17" fillId="0" borderId="46" xfId="0" applyFont="1" applyBorder="1" applyAlignment="1" applyProtection="1">
      <alignment horizontal="center" vertical="center" wrapText="1"/>
      <protection locked="0"/>
    </xf>
    <xf numFmtId="0" fontId="19" fillId="0" borderId="46" xfId="18" applyNumberFormat="1" applyFont="1" applyBorder="1" applyProtection="1"/>
    <xf numFmtId="4" fontId="19" fillId="0" borderId="46" xfId="52" applyNumberFormat="1" applyFont="1" applyBorder="1" applyProtection="1"/>
    <xf numFmtId="4" fontId="19" fillId="0" borderId="46" xfId="52" applyNumberFormat="1" applyFont="1" applyBorder="1" applyAlignment="1" applyProtection="1">
      <alignment wrapText="1"/>
    </xf>
    <xf numFmtId="4" fontId="19" fillId="0" borderId="46" xfId="5" applyNumberFormat="1" applyFont="1" applyBorder="1" applyAlignment="1" applyProtection="1">
      <alignment horizontal="right"/>
    </xf>
    <xf numFmtId="49" fontId="18" fillId="0" borderId="46" xfId="35" applyFont="1" applyBorder="1" applyAlignment="1">
      <alignment horizontal="center" vertical="center" wrapText="1"/>
    </xf>
    <xf numFmtId="4" fontId="19" fillId="0" borderId="46" xfId="48" applyNumberFormat="1" applyFont="1" applyBorder="1" applyAlignment="1" applyProtection="1">
      <alignment horizontal="right" wrapText="1"/>
    </xf>
    <xf numFmtId="4" fontId="18" fillId="0" borderId="46" xfId="48" applyNumberFormat="1" applyFont="1" applyBorder="1" applyAlignment="1" applyProtection="1">
      <alignment horizontal="right" wrapText="1"/>
    </xf>
    <xf numFmtId="4" fontId="19" fillId="0" borderId="46" xfId="18" applyNumberFormat="1" applyFont="1" applyBorder="1" applyAlignment="1" applyProtection="1">
      <alignment horizontal="right"/>
    </xf>
    <xf numFmtId="0" fontId="18" fillId="0" borderId="1" xfId="18" applyNumberFormat="1" applyFont="1" applyAlignment="1" applyProtection="1">
      <alignment horizontal="right"/>
    </xf>
    <xf numFmtId="0" fontId="18" fillId="4" borderId="46" xfId="48" applyNumberFormat="1" applyFont="1" applyFill="1" applyBorder="1" applyProtection="1">
      <alignment horizontal="left" wrapText="1" indent="2"/>
    </xf>
    <xf numFmtId="4" fontId="19" fillId="4" borderId="46" xfId="48" applyNumberFormat="1" applyFont="1" applyFill="1" applyBorder="1" applyAlignment="1" applyProtection="1">
      <alignment horizontal="right" wrapText="1"/>
    </xf>
    <xf numFmtId="0" fontId="20" fillId="0" borderId="0" xfId="0" applyFont="1" applyAlignment="1" applyProtection="1">
      <alignment horizontal="center" vertical="center"/>
      <protection locked="0"/>
    </xf>
  </cellXfs>
  <cellStyles count="174">
    <cellStyle name="br" xfId="169"/>
    <cellStyle name="col" xfId="168"/>
    <cellStyle name="style0" xfId="170"/>
    <cellStyle name="td" xfId="171"/>
    <cellStyle name="tr" xfId="167"/>
    <cellStyle name="xl100" xfId="81"/>
    <cellStyle name="xl101" xfId="72"/>
    <cellStyle name="xl102" xfId="60"/>
    <cellStyle name="xl103" xfId="73"/>
    <cellStyle name="xl104" xfId="61"/>
    <cellStyle name="xl105" xfId="85"/>
    <cellStyle name="xl106" xfId="91"/>
    <cellStyle name="xl107" xfId="87"/>
    <cellStyle name="xl108" xfId="94"/>
    <cellStyle name="xl109" xfId="96"/>
    <cellStyle name="xl110" xfId="99"/>
    <cellStyle name="xl111" xfId="83"/>
    <cellStyle name="xl112" xfId="86"/>
    <cellStyle name="xl113" xfId="92"/>
    <cellStyle name="xl114" xfId="97"/>
    <cellStyle name="xl115" xfId="84"/>
    <cellStyle name="xl116" xfId="93"/>
    <cellStyle name="xl117" xfId="88"/>
    <cellStyle name="xl118" xfId="95"/>
    <cellStyle name="xl119" xfId="98"/>
    <cellStyle name="xl120" xfId="89"/>
    <cellStyle name="xl121" xfId="90"/>
    <cellStyle name="xl122" xfId="100"/>
    <cellStyle name="xl123" xfId="123"/>
    <cellStyle name="xl124" xfId="127"/>
    <cellStyle name="xl125" xfId="131"/>
    <cellStyle name="xl126" xfId="137"/>
    <cellStyle name="xl127" xfId="138"/>
    <cellStyle name="xl128" xfId="139"/>
    <cellStyle name="xl129" xfId="141"/>
    <cellStyle name="xl130" xfId="162"/>
    <cellStyle name="xl131" xfId="165"/>
    <cellStyle name="xl132" xfId="101"/>
    <cellStyle name="xl133" xfId="104"/>
    <cellStyle name="xl134" xfId="107"/>
    <cellStyle name="xl135" xfId="109"/>
    <cellStyle name="xl136" xfId="114"/>
    <cellStyle name="xl137" xfId="116"/>
    <cellStyle name="xl138" xfId="118"/>
    <cellStyle name="xl139" xfId="119"/>
    <cellStyle name="xl140" xfId="124"/>
    <cellStyle name="xl141" xfId="128"/>
    <cellStyle name="xl142" xfId="132"/>
    <cellStyle name="xl143" xfId="140"/>
    <cellStyle name="xl144" xfId="143"/>
    <cellStyle name="xl145" xfId="147"/>
    <cellStyle name="xl146" xfId="151"/>
    <cellStyle name="xl147" xfId="155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42"/>
    <cellStyle name="xl159" xfId="144"/>
    <cellStyle name="xl160" xfId="145"/>
    <cellStyle name="xl161" xfId="146"/>
    <cellStyle name="xl162" xfId="148"/>
    <cellStyle name="xl163" xfId="149"/>
    <cellStyle name="xl164" xfId="150"/>
    <cellStyle name="xl165" xfId="152"/>
    <cellStyle name="xl166" xfId="153"/>
    <cellStyle name="xl167" xfId="154"/>
    <cellStyle name="xl168" xfId="156"/>
    <cellStyle name="xl169" xfId="103"/>
    <cellStyle name="xl170" xfId="111"/>
    <cellStyle name="xl171" xfId="121"/>
    <cellStyle name="xl172" xfId="126"/>
    <cellStyle name="xl173" xfId="130"/>
    <cellStyle name="xl174" xfId="134"/>
    <cellStyle name="xl175" xfId="157"/>
    <cellStyle name="xl176" xfId="160"/>
    <cellStyle name="xl177" xfId="163"/>
    <cellStyle name="xl178" xfId="166"/>
    <cellStyle name="xl179" xfId="158"/>
    <cellStyle name="xl180" xfId="161"/>
    <cellStyle name="xl181" xfId="159"/>
    <cellStyle name="xl182" xfId="112"/>
    <cellStyle name="xl183" xfId="102"/>
    <cellStyle name="xl184" xfId="113"/>
    <cellStyle name="xl185" xfId="122"/>
    <cellStyle name="xl186" xfId="136"/>
    <cellStyle name="xl187" xfId="164"/>
    <cellStyle name="xl188" xfId="106"/>
    <cellStyle name="xl21" xfId="172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3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74"/>
    <cellStyle name="xl81" xfId="76"/>
    <cellStyle name="xl82" xfId="69"/>
    <cellStyle name="xl83" xfId="56"/>
    <cellStyle name="xl84" xfId="67"/>
    <cellStyle name="xl85" xfId="75"/>
    <cellStyle name="xl86" xfId="77"/>
    <cellStyle name="xl87" xfId="70"/>
    <cellStyle name="xl88" xfId="82"/>
    <cellStyle name="xl89" xfId="57"/>
    <cellStyle name="xl90" xfId="63"/>
    <cellStyle name="xl91" xfId="78"/>
    <cellStyle name="xl92" xfId="71"/>
    <cellStyle name="xl93" xfId="59"/>
    <cellStyle name="xl94" xfId="64"/>
    <cellStyle name="xl95" xfId="79"/>
    <cellStyle name="xl96" xfId="65"/>
    <cellStyle name="xl97" xfId="68"/>
    <cellStyle name="xl98" xfId="80"/>
    <cellStyle name="xl99" xfId="6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4"/>
  <sheetViews>
    <sheetView tabSelected="1" topLeftCell="A85" zoomScaleNormal="100" zoomScaleSheetLayoutView="100" workbookViewId="0">
      <selection activeCell="D89" sqref="D89"/>
    </sheetView>
  </sheetViews>
  <sheetFormatPr defaultRowHeight="15.75" x14ac:dyDescent="0.25"/>
  <cols>
    <col min="1" max="1" width="28.28515625" style="1" customWidth="1"/>
    <col min="2" max="2" width="65.85546875" style="1" customWidth="1"/>
    <col min="3" max="3" width="18.5703125" style="5" customWidth="1"/>
    <col min="4" max="4" width="16.7109375" style="1" customWidth="1"/>
    <col min="5" max="5" width="19.85546875" style="1" customWidth="1"/>
    <col min="6" max="6" width="19.85546875" style="5" customWidth="1"/>
    <col min="7" max="7" width="19.85546875" style="1" customWidth="1"/>
    <col min="8" max="16384" width="9.140625" style="1"/>
  </cols>
  <sheetData>
    <row r="2" spans="1:7" ht="25.5" customHeight="1" x14ac:dyDescent="0.25">
      <c r="A2" s="29" t="s">
        <v>80</v>
      </c>
      <c r="B2" s="29"/>
      <c r="C2" s="29"/>
      <c r="D2" s="29"/>
      <c r="E2" s="29"/>
      <c r="F2" s="29"/>
      <c r="G2" s="29"/>
    </row>
    <row r="3" spans="1:7" ht="25.5" customHeight="1" x14ac:dyDescent="0.25">
      <c r="G3" s="5" t="s">
        <v>81</v>
      </c>
    </row>
    <row r="4" spans="1:7" ht="67.5" customHeight="1" x14ac:dyDescent="0.25">
      <c r="A4" s="10" t="s">
        <v>82</v>
      </c>
      <c r="B4" s="10" t="s">
        <v>83</v>
      </c>
      <c r="C4" s="22" t="s">
        <v>167</v>
      </c>
      <c r="D4" s="11" t="s">
        <v>166</v>
      </c>
      <c r="E4" s="11" t="s">
        <v>165</v>
      </c>
      <c r="F4" s="6" t="s">
        <v>168</v>
      </c>
      <c r="G4" s="17" t="s">
        <v>171</v>
      </c>
    </row>
    <row r="5" spans="1:7" ht="21.75" customHeight="1" x14ac:dyDescent="0.25">
      <c r="A5" s="12" t="s">
        <v>86</v>
      </c>
      <c r="B5" s="13" t="s">
        <v>0</v>
      </c>
      <c r="C5" s="28">
        <f>C6+C12+C22+C28+C36+C41+C62+C68+C74+C84+C85</f>
        <v>22359598.529999997</v>
      </c>
      <c r="D5" s="14">
        <v>117668155</v>
      </c>
      <c r="E5" s="14">
        <v>20408712</v>
      </c>
      <c r="F5" s="9">
        <f>E5/D5%</f>
        <v>17.344295064369796</v>
      </c>
      <c r="G5" s="9">
        <f>E5/C5%</f>
        <v>91.274948307401488</v>
      </c>
    </row>
    <row r="6" spans="1:7" ht="24" customHeight="1" x14ac:dyDescent="0.25">
      <c r="A6" s="12" t="s">
        <v>85</v>
      </c>
      <c r="B6" s="13" t="s">
        <v>1</v>
      </c>
      <c r="C6" s="23">
        <f>C7</f>
        <v>13818817.029999999</v>
      </c>
      <c r="D6" s="14">
        <v>68766000</v>
      </c>
      <c r="E6" s="14">
        <v>11222822.76</v>
      </c>
      <c r="F6" s="9">
        <f t="shared" ref="F6:F73" si="0">E6/D6%</f>
        <v>16.320307652037343</v>
      </c>
      <c r="G6" s="9">
        <f t="shared" ref="G6:G73" si="1">E6/C6%</f>
        <v>81.214062937773775</v>
      </c>
    </row>
    <row r="7" spans="1:7" ht="25.5" customHeight="1" x14ac:dyDescent="0.25">
      <c r="A7" s="12" t="s">
        <v>84</v>
      </c>
      <c r="B7" s="13" t="s">
        <v>2</v>
      </c>
      <c r="C7" s="23">
        <f>C8+C9+C10+C11</f>
        <v>13818817.029999999</v>
      </c>
      <c r="D7" s="14">
        <v>68766000</v>
      </c>
      <c r="E7" s="14">
        <v>11222822.76</v>
      </c>
      <c r="F7" s="9">
        <f t="shared" si="0"/>
        <v>16.320307652037343</v>
      </c>
      <c r="G7" s="9">
        <f t="shared" si="1"/>
        <v>81.214062937773775</v>
      </c>
    </row>
    <row r="8" spans="1:7" ht="77.25" customHeight="1" x14ac:dyDescent="0.25">
      <c r="A8" s="2" t="s">
        <v>87</v>
      </c>
      <c r="B8" s="15" t="s">
        <v>3</v>
      </c>
      <c r="C8" s="24">
        <v>13796705.59</v>
      </c>
      <c r="D8" s="16">
        <v>67952000</v>
      </c>
      <c r="E8" s="16">
        <v>11165601.390000001</v>
      </c>
      <c r="F8" s="7">
        <f t="shared" si="0"/>
        <v>16.431600821167883</v>
      </c>
      <c r="G8" s="7">
        <f t="shared" si="1"/>
        <v>80.929474918222127</v>
      </c>
    </row>
    <row r="9" spans="1:7" ht="43.5" customHeight="1" x14ac:dyDescent="0.25">
      <c r="A9" s="2" t="s">
        <v>88</v>
      </c>
      <c r="B9" s="15" t="s">
        <v>4</v>
      </c>
      <c r="C9" s="24">
        <v>1861.52</v>
      </c>
      <c r="D9" s="16">
        <v>148000</v>
      </c>
      <c r="E9" s="16">
        <v>423.38</v>
      </c>
      <c r="F9" s="7">
        <f t="shared" si="0"/>
        <v>0.28606756756756757</v>
      </c>
      <c r="G9" s="7">
        <f t="shared" si="1"/>
        <v>22.743779277149855</v>
      </c>
    </row>
    <row r="10" spans="1:7" ht="47.25" x14ac:dyDescent="0.25">
      <c r="A10" s="2" t="s">
        <v>89</v>
      </c>
      <c r="B10" s="15" t="s">
        <v>5</v>
      </c>
      <c r="C10" s="24">
        <v>10069.42</v>
      </c>
      <c r="D10" s="16">
        <v>613000</v>
      </c>
      <c r="E10" s="16">
        <v>43833.04</v>
      </c>
      <c r="F10" s="7">
        <f t="shared" si="0"/>
        <v>7.1505774877650898</v>
      </c>
      <c r="G10" s="7">
        <f t="shared" si="1"/>
        <v>435.3084884730203</v>
      </c>
    </row>
    <row r="11" spans="1:7" ht="45" customHeight="1" x14ac:dyDescent="0.25">
      <c r="A11" s="2" t="s">
        <v>90</v>
      </c>
      <c r="B11" s="15" t="s">
        <v>6</v>
      </c>
      <c r="C11" s="24">
        <v>10180.5</v>
      </c>
      <c r="D11" s="16">
        <v>53000</v>
      </c>
      <c r="E11" s="16">
        <v>12964.95</v>
      </c>
      <c r="F11" s="7">
        <f t="shared" si="0"/>
        <v>24.462169811320756</v>
      </c>
      <c r="G11" s="7">
        <f t="shared" si="1"/>
        <v>127.35081773979667</v>
      </c>
    </row>
    <row r="12" spans="1:7" ht="47.25" x14ac:dyDescent="0.25">
      <c r="A12" s="12" t="s">
        <v>91</v>
      </c>
      <c r="B12" s="13" t="s">
        <v>7</v>
      </c>
      <c r="C12" s="23">
        <f>C13</f>
        <v>650349.87</v>
      </c>
      <c r="D12" s="14">
        <v>2828000</v>
      </c>
      <c r="E12" s="14">
        <v>615452.77</v>
      </c>
      <c r="F12" s="9">
        <f t="shared" si="0"/>
        <v>21.762827793493635</v>
      </c>
      <c r="G12" s="9">
        <f t="shared" si="1"/>
        <v>94.634103640245215</v>
      </c>
    </row>
    <row r="13" spans="1:7" ht="31.5" x14ac:dyDescent="0.25">
      <c r="A13" s="2" t="s">
        <v>92</v>
      </c>
      <c r="B13" s="15" t="s">
        <v>8</v>
      </c>
      <c r="C13" s="24">
        <f>C14+C16+C18+C20</f>
        <v>650349.87</v>
      </c>
      <c r="D13" s="16">
        <v>2828000</v>
      </c>
      <c r="E13" s="16">
        <v>615452.77</v>
      </c>
      <c r="F13" s="7">
        <f t="shared" si="0"/>
        <v>21.762827793493635</v>
      </c>
      <c r="G13" s="7">
        <f t="shared" si="1"/>
        <v>94.634103640245215</v>
      </c>
    </row>
    <row r="14" spans="1:7" ht="82.5" customHeight="1" x14ac:dyDescent="0.25">
      <c r="A14" s="2" t="s">
        <v>93</v>
      </c>
      <c r="B14" s="15" t="s">
        <v>9</v>
      </c>
      <c r="C14" s="24">
        <f>C15</f>
        <v>285694.05</v>
      </c>
      <c r="D14" s="16">
        <v>1296000</v>
      </c>
      <c r="E14" s="16">
        <v>279304.99</v>
      </c>
      <c r="F14" s="7">
        <f t="shared" si="0"/>
        <v>21.551310956790122</v>
      </c>
      <c r="G14" s="7">
        <f t="shared" si="1"/>
        <v>97.763670611971094</v>
      </c>
    </row>
    <row r="15" spans="1:7" ht="91.5" customHeight="1" x14ac:dyDescent="0.25">
      <c r="A15" s="2" t="s">
        <v>94</v>
      </c>
      <c r="B15" s="15" t="s">
        <v>10</v>
      </c>
      <c r="C15" s="24">
        <v>285694.05</v>
      </c>
      <c r="D15" s="16">
        <v>1296000</v>
      </c>
      <c r="E15" s="16">
        <v>279304.99</v>
      </c>
      <c r="F15" s="7">
        <f t="shared" si="0"/>
        <v>21.551310956790122</v>
      </c>
      <c r="G15" s="7">
        <f t="shared" si="1"/>
        <v>97.763670611971094</v>
      </c>
    </row>
    <row r="16" spans="1:7" ht="99" customHeight="1" x14ac:dyDescent="0.25">
      <c r="A16" s="2" t="s">
        <v>95</v>
      </c>
      <c r="B16" s="15" t="s">
        <v>11</v>
      </c>
      <c r="C16" s="24">
        <f>C17</f>
        <v>1996.15</v>
      </c>
      <c r="D16" s="16">
        <v>6000</v>
      </c>
      <c r="E16" s="16">
        <v>1820.78</v>
      </c>
      <c r="F16" s="7">
        <f t="shared" si="0"/>
        <v>30.346333333333334</v>
      </c>
      <c r="G16" s="7">
        <f t="shared" si="1"/>
        <v>91.214588082057958</v>
      </c>
    </row>
    <row r="17" spans="1:7" ht="141.75" x14ac:dyDescent="0.25">
      <c r="A17" s="2" t="s">
        <v>96</v>
      </c>
      <c r="B17" s="15" t="s">
        <v>12</v>
      </c>
      <c r="C17" s="24">
        <v>1996.15</v>
      </c>
      <c r="D17" s="16">
        <v>6000</v>
      </c>
      <c r="E17" s="16">
        <v>1820.78</v>
      </c>
      <c r="F17" s="7">
        <f t="shared" si="0"/>
        <v>30.346333333333334</v>
      </c>
      <c r="G17" s="7">
        <f t="shared" si="1"/>
        <v>91.214588082057958</v>
      </c>
    </row>
    <row r="18" spans="1:7" ht="89.25" customHeight="1" x14ac:dyDescent="0.25">
      <c r="A18" s="2" t="s">
        <v>97</v>
      </c>
      <c r="B18" s="15" t="s">
        <v>13</v>
      </c>
      <c r="C18" s="24">
        <f>C19</f>
        <v>418886.44</v>
      </c>
      <c r="D18" s="16">
        <v>1693000</v>
      </c>
      <c r="E18" s="16">
        <v>392019.41</v>
      </c>
      <c r="F18" s="7">
        <f t="shared" si="0"/>
        <v>23.155310691080921</v>
      </c>
      <c r="G18" s="7">
        <f t="shared" si="1"/>
        <v>93.586082662403669</v>
      </c>
    </row>
    <row r="19" spans="1:7" ht="126" x14ac:dyDescent="0.25">
      <c r="A19" s="2" t="s">
        <v>98</v>
      </c>
      <c r="B19" s="15" t="s">
        <v>14</v>
      </c>
      <c r="C19" s="24">
        <v>418886.44</v>
      </c>
      <c r="D19" s="16">
        <v>1693000</v>
      </c>
      <c r="E19" s="16">
        <v>392019.41</v>
      </c>
      <c r="F19" s="7">
        <f t="shared" si="0"/>
        <v>23.155310691080921</v>
      </c>
      <c r="G19" s="7">
        <f t="shared" si="1"/>
        <v>93.586082662403669</v>
      </c>
    </row>
    <row r="20" spans="1:7" ht="78.75" x14ac:dyDescent="0.25">
      <c r="A20" s="2" t="s">
        <v>99</v>
      </c>
      <c r="B20" s="15" t="s">
        <v>15</v>
      </c>
      <c r="C20" s="24">
        <f>C21</f>
        <v>-56226.77</v>
      </c>
      <c r="D20" s="16">
        <v>-167000</v>
      </c>
      <c r="E20" s="16">
        <v>-57692.41</v>
      </c>
      <c r="F20" s="7">
        <f t="shared" si="0"/>
        <v>34.546353293413176</v>
      </c>
      <c r="G20" s="7">
        <f t="shared" si="1"/>
        <v>102.6066587143455</v>
      </c>
    </row>
    <row r="21" spans="1:7" ht="126" x14ac:dyDescent="0.25">
      <c r="A21" s="2" t="s">
        <v>100</v>
      </c>
      <c r="B21" s="15" t="s">
        <v>16</v>
      </c>
      <c r="C21" s="24">
        <v>-56226.77</v>
      </c>
      <c r="D21" s="16">
        <v>-167000</v>
      </c>
      <c r="E21" s="16">
        <v>-57692.41</v>
      </c>
      <c r="F21" s="7">
        <f t="shared" si="0"/>
        <v>34.546353293413176</v>
      </c>
      <c r="G21" s="7">
        <f t="shared" si="1"/>
        <v>102.6066587143455</v>
      </c>
    </row>
    <row r="22" spans="1:7" ht="20.25" customHeight="1" x14ac:dyDescent="0.25">
      <c r="A22" s="12" t="s">
        <v>101</v>
      </c>
      <c r="B22" s="13" t="s">
        <v>17</v>
      </c>
      <c r="C22" s="23">
        <f>C23+C26</f>
        <v>685557.26</v>
      </c>
      <c r="D22" s="14">
        <v>3145000</v>
      </c>
      <c r="E22" s="14">
        <v>970959.13</v>
      </c>
      <c r="F22" s="9">
        <f t="shared" si="0"/>
        <v>30.873104292527824</v>
      </c>
      <c r="G22" s="9">
        <f t="shared" si="1"/>
        <v>141.63063928460184</v>
      </c>
    </row>
    <row r="23" spans="1:7" ht="31.5" x14ac:dyDescent="0.25">
      <c r="A23" s="2" t="s">
        <v>102</v>
      </c>
      <c r="B23" s="15" t="s">
        <v>18</v>
      </c>
      <c r="C23" s="24">
        <f>C24+C25</f>
        <v>600582.26</v>
      </c>
      <c r="D23" s="16">
        <v>2792000</v>
      </c>
      <c r="E23" s="16">
        <v>849059.13</v>
      </c>
      <c r="F23" s="7">
        <f t="shared" si="0"/>
        <v>30.410427292263609</v>
      </c>
      <c r="G23" s="7">
        <f t="shared" si="1"/>
        <v>141.37266225612458</v>
      </c>
    </row>
    <row r="24" spans="1:7" ht="31.5" x14ac:dyDescent="0.25">
      <c r="A24" s="2" t="s">
        <v>103</v>
      </c>
      <c r="B24" s="15" t="s">
        <v>18</v>
      </c>
      <c r="C24" s="24">
        <v>600571.27</v>
      </c>
      <c r="D24" s="16">
        <v>2792000</v>
      </c>
      <c r="E24" s="16">
        <v>849059.13</v>
      </c>
      <c r="F24" s="7">
        <f t="shared" si="0"/>
        <v>30.410427292263609</v>
      </c>
      <c r="G24" s="7">
        <f t="shared" si="1"/>
        <v>141.37524926891692</v>
      </c>
    </row>
    <row r="25" spans="1:7" ht="51.75" customHeight="1" x14ac:dyDescent="0.25">
      <c r="A25" s="2" t="s">
        <v>169</v>
      </c>
      <c r="B25" s="27" t="s">
        <v>170</v>
      </c>
      <c r="C25" s="24">
        <v>10.99</v>
      </c>
      <c r="D25" s="16">
        <v>0</v>
      </c>
      <c r="E25" s="16">
        <v>0</v>
      </c>
      <c r="F25" s="7" t="e">
        <f t="shared" si="0"/>
        <v>#DIV/0!</v>
      </c>
      <c r="G25" s="7">
        <f t="shared" si="1"/>
        <v>0</v>
      </c>
    </row>
    <row r="26" spans="1:7" ht="31.5" x14ac:dyDescent="0.25">
      <c r="A26" s="2" t="s">
        <v>104</v>
      </c>
      <c r="B26" s="15" t="s">
        <v>19</v>
      </c>
      <c r="C26" s="24">
        <f>C27</f>
        <v>84975</v>
      </c>
      <c r="D26" s="16">
        <v>353000</v>
      </c>
      <c r="E26" s="16">
        <v>121900</v>
      </c>
      <c r="F26" s="7">
        <f t="shared" si="0"/>
        <v>34.532577903682721</v>
      </c>
      <c r="G26" s="7">
        <f t="shared" si="1"/>
        <v>143.45395704619006</v>
      </c>
    </row>
    <row r="27" spans="1:7" ht="47.25" x14ac:dyDescent="0.25">
      <c r="A27" s="2" t="s">
        <v>105</v>
      </c>
      <c r="B27" s="15" t="s">
        <v>20</v>
      </c>
      <c r="C27" s="24">
        <v>84975</v>
      </c>
      <c r="D27" s="16">
        <v>353000</v>
      </c>
      <c r="E27" s="16">
        <v>121900</v>
      </c>
      <c r="F27" s="7">
        <f t="shared" si="0"/>
        <v>34.532577903682721</v>
      </c>
      <c r="G27" s="7">
        <f t="shared" si="1"/>
        <v>143.45395704619006</v>
      </c>
    </row>
    <row r="28" spans="1:7" ht="21" customHeight="1" x14ac:dyDescent="0.25">
      <c r="A28" s="12" t="s">
        <v>106</v>
      </c>
      <c r="B28" s="13" t="s">
        <v>21</v>
      </c>
      <c r="C28" s="23">
        <f>C29+C31</f>
        <v>4784693.8600000003</v>
      </c>
      <c r="D28" s="14">
        <v>27190273</v>
      </c>
      <c r="E28" s="14">
        <v>4980926.6500000004</v>
      </c>
      <c r="F28" s="9">
        <f t="shared" si="0"/>
        <v>18.318781315656523</v>
      </c>
      <c r="G28" s="9">
        <f t="shared" si="1"/>
        <v>104.10126114108375</v>
      </c>
    </row>
    <row r="29" spans="1:7" x14ac:dyDescent="0.25">
      <c r="A29" s="2" t="s">
        <v>107</v>
      </c>
      <c r="B29" s="15" t="s">
        <v>22</v>
      </c>
      <c r="C29" s="24">
        <f>C30</f>
        <v>349705.86</v>
      </c>
      <c r="D29" s="16">
        <v>7142000</v>
      </c>
      <c r="E29" s="16">
        <v>627978.06999999995</v>
      </c>
      <c r="F29" s="7">
        <f t="shared" si="0"/>
        <v>8.7927481097731714</v>
      </c>
      <c r="G29" s="7">
        <f t="shared" si="1"/>
        <v>179.57321904757328</v>
      </c>
    </row>
    <row r="30" spans="1:7" ht="47.25" x14ac:dyDescent="0.25">
      <c r="A30" s="2" t="s">
        <v>108</v>
      </c>
      <c r="B30" s="15" t="s">
        <v>23</v>
      </c>
      <c r="C30" s="24">
        <v>349705.86</v>
      </c>
      <c r="D30" s="16">
        <v>7142000</v>
      </c>
      <c r="E30" s="16">
        <v>627978.06999999995</v>
      </c>
      <c r="F30" s="7">
        <f t="shared" si="0"/>
        <v>8.7927481097731714</v>
      </c>
      <c r="G30" s="7">
        <f t="shared" si="1"/>
        <v>179.57321904757328</v>
      </c>
    </row>
    <row r="31" spans="1:7" x14ac:dyDescent="0.25">
      <c r="A31" s="2" t="s">
        <v>109</v>
      </c>
      <c r="B31" s="15" t="s">
        <v>24</v>
      </c>
      <c r="C31" s="24">
        <f>C32+C34</f>
        <v>4434988</v>
      </c>
      <c r="D31" s="16">
        <v>20048273</v>
      </c>
      <c r="E31" s="16">
        <v>4352948.58</v>
      </c>
      <c r="F31" s="7">
        <f t="shared" si="0"/>
        <v>21.712336917997874</v>
      </c>
      <c r="G31" s="7">
        <f t="shared" si="1"/>
        <v>98.150177181990131</v>
      </c>
    </row>
    <row r="32" spans="1:7" x14ac:dyDescent="0.25">
      <c r="A32" s="2" t="s">
        <v>110</v>
      </c>
      <c r="B32" s="15" t="s">
        <v>25</v>
      </c>
      <c r="C32" s="24">
        <f>C33</f>
        <v>4093406.9</v>
      </c>
      <c r="D32" s="16">
        <v>16501473</v>
      </c>
      <c r="E32" s="16">
        <v>4184827.97</v>
      </c>
      <c r="F32" s="7">
        <f t="shared" si="0"/>
        <v>25.360329771772495</v>
      </c>
      <c r="G32" s="7">
        <f t="shared" si="1"/>
        <v>102.23337362332586</v>
      </c>
    </row>
    <row r="33" spans="1:7" ht="31.5" x14ac:dyDescent="0.25">
      <c r="A33" s="2" t="s">
        <v>111</v>
      </c>
      <c r="B33" s="15" t="s">
        <v>26</v>
      </c>
      <c r="C33" s="24">
        <f>4093406.9</f>
        <v>4093406.9</v>
      </c>
      <c r="D33" s="16">
        <v>16501473</v>
      </c>
      <c r="E33" s="16">
        <v>4184827.97</v>
      </c>
      <c r="F33" s="7">
        <f t="shared" si="0"/>
        <v>25.360329771772495</v>
      </c>
      <c r="G33" s="7">
        <f t="shared" si="1"/>
        <v>102.23337362332586</v>
      </c>
    </row>
    <row r="34" spans="1:7" x14ac:dyDescent="0.25">
      <c r="A34" s="2" t="s">
        <v>112</v>
      </c>
      <c r="B34" s="15" t="s">
        <v>27</v>
      </c>
      <c r="C34" s="24">
        <f>C35</f>
        <v>341581.1</v>
      </c>
      <c r="D34" s="16">
        <v>3546800</v>
      </c>
      <c r="E34" s="16">
        <v>168120.61</v>
      </c>
      <c r="F34" s="7">
        <f t="shared" si="0"/>
        <v>4.7400645652419078</v>
      </c>
      <c r="G34" s="7">
        <f t="shared" si="1"/>
        <v>49.218358392779926</v>
      </c>
    </row>
    <row r="35" spans="1:7" ht="31.5" x14ac:dyDescent="0.25">
      <c r="A35" s="2" t="s">
        <v>113</v>
      </c>
      <c r="B35" s="15" t="s">
        <v>28</v>
      </c>
      <c r="C35" s="24">
        <v>341581.1</v>
      </c>
      <c r="D35" s="16">
        <v>3546800</v>
      </c>
      <c r="E35" s="16">
        <v>168120.61</v>
      </c>
      <c r="F35" s="7">
        <f t="shared" si="0"/>
        <v>4.7400645652419078</v>
      </c>
      <c r="G35" s="7">
        <f t="shared" si="1"/>
        <v>49.218358392779926</v>
      </c>
    </row>
    <row r="36" spans="1:7" x14ac:dyDescent="0.25">
      <c r="A36" s="12" t="s">
        <v>114</v>
      </c>
      <c r="B36" s="13" t="s">
        <v>29</v>
      </c>
      <c r="C36" s="23">
        <f>C37+C39</f>
        <v>395900.88</v>
      </c>
      <c r="D36" s="14">
        <v>1497000</v>
      </c>
      <c r="E36" s="14">
        <v>327814.95</v>
      </c>
      <c r="F36" s="9">
        <f t="shared" si="0"/>
        <v>21.898126252505012</v>
      </c>
      <c r="G36" s="9">
        <f t="shared" si="1"/>
        <v>82.802278691575523</v>
      </c>
    </row>
    <row r="37" spans="1:7" ht="31.5" x14ac:dyDescent="0.25">
      <c r="A37" s="2" t="s">
        <v>115</v>
      </c>
      <c r="B37" s="15" t="s">
        <v>30</v>
      </c>
      <c r="C37" s="24">
        <f>C38</f>
        <v>395900.88</v>
      </c>
      <c r="D37" s="16">
        <v>1492000</v>
      </c>
      <c r="E37" s="16">
        <v>327814.95</v>
      </c>
      <c r="F37" s="7">
        <f t="shared" si="0"/>
        <v>21.971511394101878</v>
      </c>
      <c r="G37" s="7">
        <f t="shared" si="1"/>
        <v>82.802278691575523</v>
      </c>
    </row>
    <row r="38" spans="1:7" ht="47.25" x14ac:dyDescent="0.25">
      <c r="A38" s="2" t="s">
        <v>116</v>
      </c>
      <c r="B38" s="15" t="s">
        <v>31</v>
      </c>
      <c r="C38" s="24">
        <v>395900.88</v>
      </c>
      <c r="D38" s="16">
        <v>1492000</v>
      </c>
      <c r="E38" s="16">
        <v>327814.95</v>
      </c>
      <c r="F38" s="7">
        <f t="shared" si="0"/>
        <v>21.971511394101878</v>
      </c>
      <c r="G38" s="7">
        <f t="shared" si="1"/>
        <v>82.802278691575523</v>
      </c>
    </row>
    <row r="39" spans="1:7" ht="47.25" x14ac:dyDescent="0.25">
      <c r="A39" s="2" t="s">
        <v>117</v>
      </c>
      <c r="B39" s="15" t="s">
        <v>32</v>
      </c>
      <c r="C39" s="24">
        <f>C40</f>
        <v>0</v>
      </c>
      <c r="D39" s="16">
        <v>5000</v>
      </c>
      <c r="E39" s="16">
        <v>0</v>
      </c>
      <c r="F39" s="7">
        <f t="shared" si="0"/>
        <v>0</v>
      </c>
      <c r="G39" s="7" t="e">
        <f t="shared" si="1"/>
        <v>#DIV/0!</v>
      </c>
    </row>
    <row r="40" spans="1:7" ht="31.5" x14ac:dyDescent="0.25">
      <c r="A40" s="2" t="s">
        <v>118</v>
      </c>
      <c r="B40" s="15" t="s">
        <v>33</v>
      </c>
      <c r="C40" s="24">
        <v>0</v>
      </c>
      <c r="D40" s="16">
        <v>5000</v>
      </c>
      <c r="E40" s="16">
        <v>0</v>
      </c>
      <c r="F40" s="7">
        <f t="shared" si="0"/>
        <v>0</v>
      </c>
      <c r="G40" s="7" t="e">
        <f t="shared" si="1"/>
        <v>#DIV/0!</v>
      </c>
    </row>
    <row r="41" spans="1:7" ht="47.25" x14ac:dyDescent="0.25">
      <c r="A41" s="12" t="s">
        <v>119</v>
      </c>
      <c r="B41" s="13" t="s">
        <v>34</v>
      </c>
      <c r="C41" s="23">
        <f>C42+C44+C53+C56+C59</f>
        <v>1230191.1600000001</v>
      </c>
      <c r="D41" s="14">
        <f t="shared" ref="D41:E41" si="2">D42+D44+D53+D56+D59</f>
        <v>4383410</v>
      </c>
      <c r="E41" s="14">
        <f t="shared" si="2"/>
        <v>1772081.8</v>
      </c>
      <c r="F41" s="9">
        <f t="shared" si="0"/>
        <v>40.427014584535783</v>
      </c>
      <c r="G41" s="9">
        <f t="shared" si="1"/>
        <v>144.049303687079</v>
      </c>
    </row>
    <row r="42" spans="1:7" ht="78.75" x14ac:dyDescent="0.25">
      <c r="A42" s="2" t="s">
        <v>120</v>
      </c>
      <c r="B42" s="15" t="s">
        <v>35</v>
      </c>
      <c r="C42" s="24">
        <f>C43</f>
        <v>0</v>
      </c>
      <c r="D42" s="16">
        <v>2720</v>
      </c>
      <c r="E42" s="16">
        <v>0</v>
      </c>
      <c r="F42" s="7">
        <f t="shared" si="0"/>
        <v>0</v>
      </c>
      <c r="G42" s="7" t="e">
        <f t="shared" si="1"/>
        <v>#DIV/0!</v>
      </c>
    </row>
    <row r="43" spans="1:7" ht="63" x14ac:dyDescent="0.25">
      <c r="A43" s="2" t="s">
        <v>121</v>
      </c>
      <c r="B43" s="15" t="s">
        <v>36</v>
      </c>
      <c r="C43" s="24">
        <v>0</v>
      </c>
      <c r="D43" s="16">
        <v>2720</v>
      </c>
      <c r="E43" s="16">
        <v>0</v>
      </c>
      <c r="F43" s="7">
        <f t="shared" si="0"/>
        <v>0</v>
      </c>
      <c r="G43" s="7" t="e">
        <f t="shared" si="1"/>
        <v>#DIV/0!</v>
      </c>
    </row>
    <row r="44" spans="1:7" ht="94.5" x14ac:dyDescent="0.25">
      <c r="A44" s="2" t="s">
        <v>122</v>
      </c>
      <c r="B44" s="15" t="s">
        <v>37</v>
      </c>
      <c r="C44" s="24">
        <f>C45+C47+C49+C51</f>
        <v>1212582.78</v>
      </c>
      <c r="D44" s="16">
        <v>4358651</v>
      </c>
      <c r="E44" s="16">
        <v>1745404.04</v>
      </c>
      <c r="F44" s="7">
        <f t="shared" si="0"/>
        <v>40.044592696226424</v>
      </c>
      <c r="G44" s="7">
        <f t="shared" si="1"/>
        <v>143.94102149463149</v>
      </c>
    </row>
    <row r="45" spans="1:7" ht="63" x14ac:dyDescent="0.25">
      <c r="A45" s="2" t="s">
        <v>123</v>
      </c>
      <c r="B45" s="15" t="s">
        <v>38</v>
      </c>
      <c r="C45" s="24">
        <f>C46</f>
        <v>672370</v>
      </c>
      <c r="D45" s="16">
        <v>2782613</v>
      </c>
      <c r="E45" s="16">
        <v>1447765.46</v>
      </c>
      <c r="F45" s="7">
        <f t="shared" si="0"/>
        <v>52.02899073640495</v>
      </c>
      <c r="G45" s="7">
        <f t="shared" si="1"/>
        <v>215.32273301902225</v>
      </c>
    </row>
    <row r="46" spans="1:7" ht="78.75" x14ac:dyDescent="0.25">
      <c r="A46" s="2" t="s">
        <v>124</v>
      </c>
      <c r="B46" s="15" t="s">
        <v>39</v>
      </c>
      <c r="C46" s="24">
        <v>672370</v>
      </c>
      <c r="D46" s="16">
        <v>2782613</v>
      </c>
      <c r="E46" s="16">
        <v>1447765.46</v>
      </c>
      <c r="F46" s="7">
        <f t="shared" si="0"/>
        <v>52.02899073640495</v>
      </c>
      <c r="G46" s="7">
        <f t="shared" si="1"/>
        <v>215.32273301902225</v>
      </c>
    </row>
    <row r="47" spans="1:7" ht="78.75" x14ac:dyDescent="0.25">
      <c r="A47" s="2" t="s">
        <v>125</v>
      </c>
      <c r="B47" s="15" t="s">
        <v>40</v>
      </c>
      <c r="C47" s="24">
        <f>C48</f>
        <v>159281.23000000001</v>
      </c>
      <c r="D47" s="16">
        <v>233914</v>
      </c>
      <c r="E47" s="16">
        <v>58478.400000000001</v>
      </c>
      <c r="F47" s="7">
        <f t="shared" si="0"/>
        <v>24.999957249245451</v>
      </c>
      <c r="G47" s="7">
        <f t="shared" si="1"/>
        <v>36.713930448678731</v>
      </c>
    </row>
    <row r="48" spans="1:7" ht="78.75" x14ac:dyDescent="0.25">
      <c r="A48" s="2" t="s">
        <v>126</v>
      </c>
      <c r="B48" s="15" t="s">
        <v>41</v>
      </c>
      <c r="C48" s="24">
        <v>159281.23000000001</v>
      </c>
      <c r="D48" s="16">
        <v>233914</v>
      </c>
      <c r="E48" s="16">
        <v>58478.400000000001</v>
      </c>
      <c r="F48" s="7">
        <f t="shared" si="0"/>
        <v>24.999957249245451</v>
      </c>
      <c r="G48" s="7">
        <f t="shared" si="1"/>
        <v>36.713930448678731</v>
      </c>
    </row>
    <row r="49" spans="1:7" ht="94.5" x14ac:dyDescent="0.25">
      <c r="A49" s="2" t="s">
        <v>127</v>
      </c>
      <c r="B49" s="15" t="s">
        <v>42</v>
      </c>
      <c r="C49" s="24">
        <f>C50</f>
        <v>8915.67</v>
      </c>
      <c r="D49" s="16">
        <v>0</v>
      </c>
      <c r="E49" s="16">
        <v>8915.67</v>
      </c>
      <c r="F49" s="7" t="e">
        <f t="shared" si="0"/>
        <v>#DIV/0!</v>
      </c>
      <c r="G49" s="7">
        <f t="shared" si="1"/>
        <v>100</v>
      </c>
    </row>
    <row r="50" spans="1:7" ht="78.75" x14ac:dyDescent="0.25">
      <c r="A50" s="2" t="s">
        <v>128</v>
      </c>
      <c r="B50" s="15" t="s">
        <v>43</v>
      </c>
      <c r="C50" s="24">
        <v>8915.67</v>
      </c>
      <c r="D50" s="16">
        <v>0</v>
      </c>
      <c r="E50" s="16">
        <v>8915.67</v>
      </c>
      <c r="F50" s="7" t="e">
        <f t="shared" si="0"/>
        <v>#DIV/0!</v>
      </c>
      <c r="G50" s="7">
        <f t="shared" si="1"/>
        <v>100</v>
      </c>
    </row>
    <row r="51" spans="1:7" ht="47.25" x14ac:dyDescent="0.25">
      <c r="A51" s="2" t="s">
        <v>129</v>
      </c>
      <c r="B51" s="15" t="s">
        <v>44</v>
      </c>
      <c r="C51" s="24">
        <f>C52</f>
        <v>372015.88</v>
      </c>
      <c r="D51" s="16">
        <v>1342124</v>
      </c>
      <c r="E51" s="16">
        <v>230244.51</v>
      </c>
      <c r="F51" s="7">
        <f t="shared" si="0"/>
        <v>17.155233793598804</v>
      </c>
      <c r="G51" s="7">
        <f t="shared" si="1"/>
        <v>61.89104346835947</v>
      </c>
    </row>
    <row r="52" spans="1:7" ht="31.5" x14ac:dyDescent="0.25">
      <c r="A52" s="2" t="s">
        <v>130</v>
      </c>
      <c r="B52" s="15" t="s">
        <v>45</v>
      </c>
      <c r="C52" s="24">
        <v>372015.88</v>
      </c>
      <c r="D52" s="16">
        <v>1342124</v>
      </c>
      <c r="E52" s="16">
        <v>230244.51</v>
      </c>
      <c r="F52" s="7">
        <f t="shared" si="0"/>
        <v>17.155233793598804</v>
      </c>
      <c r="G52" s="7">
        <f t="shared" si="1"/>
        <v>61.89104346835947</v>
      </c>
    </row>
    <row r="53" spans="1:7" ht="51.75" customHeight="1" x14ac:dyDescent="0.25">
      <c r="A53" s="2" t="s">
        <v>172</v>
      </c>
      <c r="B53" s="15" t="s">
        <v>175</v>
      </c>
      <c r="C53" s="24">
        <f>C54</f>
        <v>8.32</v>
      </c>
      <c r="D53" s="16">
        <v>0</v>
      </c>
      <c r="E53" s="16">
        <v>0</v>
      </c>
      <c r="F53" s="7">
        <v>0</v>
      </c>
      <c r="G53" s="7">
        <v>0</v>
      </c>
    </row>
    <row r="54" spans="1:7" ht="52.5" customHeight="1" x14ac:dyDescent="0.25">
      <c r="A54" s="2" t="s">
        <v>173</v>
      </c>
      <c r="B54" s="15" t="s">
        <v>176</v>
      </c>
      <c r="C54" s="24">
        <f>C55</f>
        <v>8.32</v>
      </c>
      <c r="D54" s="16">
        <v>0</v>
      </c>
      <c r="E54" s="16">
        <v>0</v>
      </c>
      <c r="F54" s="7">
        <v>0</v>
      </c>
      <c r="G54" s="7">
        <v>0</v>
      </c>
    </row>
    <row r="55" spans="1:7" ht="112.5" customHeight="1" x14ac:dyDescent="0.25">
      <c r="A55" s="2" t="s">
        <v>174</v>
      </c>
      <c r="B55" s="15" t="s">
        <v>177</v>
      </c>
      <c r="C55" s="24">
        <v>8.32</v>
      </c>
      <c r="D55" s="16">
        <v>0</v>
      </c>
      <c r="E55" s="16">
        <v>0</v>
      </c>
      <c r="F55" s="7">
        <v>0</v>
      </c>
      <c r="G55" s="7">
        <v>0</v>
      </c>
    </row>
    <row r="56" spans="1:7" ht="31.5" x14ac:dyDescent="0.25">
      <c r="A56" s="2" t="s">
        <v>131</v>
      </c>
      <c r="B56" s="15" t="s">
        <v>46</v>
      </c>
      <c r="C56" s="24">
        <f>C57</f>
        <v>0</v>
      </c>
      <c r="D56" s="16">
        <v>3000</v>
      </c>
      <c r="E56" s="16">
        <v>0</v>
      </c>
      <c r="F56" s="7">
        <f t="shared" si="0"/>
        <v>0</v>
      </c>
      <c r="G56" s="7" t="e">
        <f t="shared" si="1"/>
        <v>#DIV/0!</v>
      </c>
    </row>
    <row r="57" spans="1:7" ht="47.25" x14ac:dyDescent="0.25">
      <c r="A57" s="2" t="s">
        <v>132</v>
      </c>
      <c r="B57" s="15" t="s">
        <v>47</v>
      </c>
      <c r="C57" s="24">
        <f>C58</f>
        <v>0</v>
      </c>
      <c r="D57" s="16">
        <v>3000</v>
      </c>
      <c r="E57" s="16">
        <v>0</v>
      </c>
      <c r="F57" s="7">
        <f t="shared" si="0"/>
        <v>0</v>
      </c>
      <c r="G57" s="7" t="e">
        <f t="shared" si="1"/>
        <v>#DIV/0!</v>
      </c>
    </row>
    <row r="58" spans="1:7" ht="63" x14ac:dyDescent="0.25">
      <c r="A58" s="2" t="s">
        <v>133</v>
      </c>
      <c r="B58" s="15" t="s">
        <v>48</v>
      </c>
      <c r="C58" s="24">
        <v>0</v>
      </c>
      <c r="D58" s="16">
        <v>3000</v>
      </c>
      <c r="E58" s="16">
        <v>0</v>
      </c>
      <c r="F58" s="7">
        <f t="shared" si="0"/>
        <v>0</v>
      </c>
      <c r="G58" s="7" t="e">
        <f t="shared" si="1"/>
        <v>#DIV/0!</v>
      </c>
    </row>
    <row r="59" spans="1:7" ht="94.5" x14ac:dyDescent="0.25">
      <c r="A59" s="2" t="s">
        <v>134</v>
      </c>
      <c r="B59" s="15" t="s">
        <v>49</v>
      </c>
      <c r="C59" s="24">
        <f>C60</f>
        <v>17600.060000000001</v>
      </c>
      <c r="D59" s="16">
        <v>19039</v>
      </c>
      <c r="E59" s="16">
        <v>26677.759999999998</v>
      </c>
      <c r="F59" s="7">
        <f t="shared" si="0"/>
        <v>140.12164504438257</v>
      </c>
      <c r="G59" s="7">
        <f t="shared" si="1"/>
        <v>151.57766507614176</v>
      </c>
    </row>
    <row r="60" spans="1:7" ht="94.5" x14ac:dyDescent="0.25">
      <c r="A60" s="2" t="s">
        <v>135</v>
      </c>
      <c r="B60" s="15" t="s">
        <v>50</v>
      </c>
      <c r="C60" s="24">
        <f>C61</f>
        <v>17600.060000000001</v>
      </c>
      <c r="D60" s="16">
        <v>19039</v>
      </c>
      <c r="E60" s="16">
        <v>26677.759999999998</v>
      </c>
      <c r="F60" s="7">
        <f t="shared" si="0"/>
        <v>140.12164504438257</v>
      </c>
      <c r="G60" s="7">
        <f t="shared" si="1"/>
        <v>151.57766507614176</v>
      </c>
    </row>
    <row r="61" spans="1:7" ht="78.75" x14ac:dyDescent="0.25">
      <c r="A61" s="2" t="s">
        <v>136</v>
      </c>
      <c r="B61" s="15" t="s">
        <v>51</v>
      </c>
      <c r="C61" s="24">
        <v>17600.060000000001</v>
      </c>
      <c r="D61" s="16">
        <v>19039</v>
      </c>
      <c r="E61" s="16">
        <v>26677.759999999998</v>
      </c>
      <c r="F61" s="7">
        <f t="shared" si="0"/>
        <v>140.12164504438257</v>
      </c>
      <c r="G61" s="7">
        <f t="shared" si="1"/>
        <v>151.57766507614176</v>
      </c>
    </row>
    <row r="62" spans="1:7" ht="31.5" x14ac:dyDescent="0.25">
      <c r="A62" s="12" t="s">
        <v>137</v>
      </c>
      <c r="B62" s="13" t="s">
        <v>52</v>
      </c>
      <c r="C62" s="23">
        <f>C63</f>
        <v>77259.45</v>
      </c>
      <c r="D62" s="14">
        <v>128000</v>
      </c>
      <c r="E62" s="14">
        <v>33891.47</v>
      </c>
      <c r="F62" s="9">
        <f t="shared" si="0"/>
        <v>26.477710937499999</v>
      </c>
      <c r="G62" s="9">
        <f t="shared" si="1"/>
        <v>43.867086809445325</v>
      </c>
    </row>
    <row r="63" spans="1:7" x14ac:dyDescent="0.25">
      <c r="A63" s="2" t="s">
        <v>138</v>
      </c>
      <c r="B63" s="15" t="s">
        <v>53</v>
      </c>
      <c r="C63" s="24">
        <f>C64+C65+C66</f>
        <v>77259.45</v>
      </c>
      <c r="D63" s="16">
        <v>128000</v>
      </c>
      <c r="E63" s="16">
        <v>33891.47</v>
      </c>
      <c r="F63" s="7">
        <f t="shared" si="0"/>
        <v>26.477710937499999</v>
      </c>
      <c r="G63" s="7">
        <f t="shared" si="1"/>
        <v>43.867086809445325</v>
      </c>
    </row>
    <row r="64" spans="1:7" ht="31.5" x14ac:dyDescent="0.25">
      <c r="A64" s="2" t="s">
        <v>139</v>
      </c>
      <c r="B64" s="15" t="s">
        <v>178</v>
      </c>
      <c r="C64" s="24">
        <v>19778.32</v>
      </c>
      <c r="D64" s="16">
        <v>42000</v>
      </c>
      <c r="E64" s="16">
        <v>11234.72</v>
      </c>
      <c r="F64" s="7">
        <f t="shared" si="0"/>
        <v>26.749333333333333</v>
      </c>
      <c r="G64" s="7">
        <f t="shared" si="1"/>
        <v>56.803206743545459</v>
      </c>
    </row>
    <row r="65" spans="1:7" x14ac:dyDescent="0.25">
      <c r="A65" s="2" t="s">
        <v>140</v>
      </c>
      <c r="B65" s="15" t="s">
        <v>54</v>
      </c>
      <c r="C65" s="24">
        <v>22682.21</v>
      </c>
      <c r="D65" s="16">
        <v>38000</v>
      </c>
      <c r="E65" s="16">
        <v>10983.43</v>
      </c>
      <c r="F65" s="7">
        <f t="shared" si="0"/>
        <v>28.903763157894737</v>
      </c>
      <c r="G65" s="7">
        <f t="shared" si="1"/>
        <v>48.423103392482481</v>
      </c>
    </row>
    <row r="66" spans="1:7" x14ac:dyDescent="0.25">
      <c r="A66" s="2" t="s">
        <v>141</v>
      </c>
      <c r="B66" s="15" t="s">
        <v>55</v>
      </c>
      <c r="C66" s="24">
        <f>C67</f>
        <v>34798.92</v>
      </c>
      <c r="D66" s="16">
        <v>48000</v>
      </c>
      <c r="E66" s="16">
        <v>11673.32</v>
      </c>
      <c r="F66" s="7">
        <f t="shared" si="0"/>
        <v>24.319416666666665</v>
      </c>
      <c r="G66" s="7">
        <f t="shared" si="1"/>
        <v>33.545064042217405</v>
      </c>
    </row>
    <row r="67" spans="1:7" x14ac:dyDescent="0.25">
      <c r="A67" s="2" t="s">
        <v>142</v>
      </c>
      <c r="B67" s="15" t="s">
        <v>56</v>
      </c>
      <c r="C67" s="24">
        <v>34798.92</v>
      </c>
      <c r="D67" s="16">
        <v>48000</v>
      </c>
      <c r="E67" s="16">
        <v>11673.32</v>
      </c>
      <c r="F67" s="7">
        <f t="shared" si="0"/>
        <v>24.319416666666665</v>
      </c>
      <c r="G67" s="7">
        <f t="shared" si="1"/>
        <v>33.545064042217405</v>
      </c>
    </row>
    <row r="68" spans="1:7" ht="31.5" x14ac:dyDescent="0.25">
      <c r="A68" s="12" t="s">
        <v>143</v>
      </c>
      <c r="B68" s="13" t="s">
        <v>57</v>
      </c>
      <c r="C68" s="23">
        <f>C69</f>
        <v>6223.8600000000006</v>
      </c>
      <c r="D68" s="14">
        <v>12637</v>
      </c>
      <c r="E68" s="14">
        <v>1890.06</v>
      </c>
      <c r="F68" s="9">
        <f t="shared" si="0"/>
        <v>14.956556144654584</v>
      </c>
      <c r="G68" s="7">
        <f t="shared" si="1"/>
        <v>30.36797100191842</v>
      </c>
    </row>
    <row r="69" spans="1:7" x14ac:dyDescent="0.25">
      <c r="A69" s="2" t="s">
        <v>144</v>
      </c>
      <c r="B69" s="15" t="s">
        <v>58</v>
      </c>
      <c r="C69" s="24">
        <f>C70+C72</f>
        <v>6223.8600000000006</v>
      </c>
      <c r="D69" s="16">
        <v>12637</v>
      </c>
      <c r="E69" s="16">
        <v>1890.06</v>
      </c>
      <c r="F69" s="7">
        <f t="shared" si="0"/>
        <v>14.956556144654584</v>
      </c>
      <c r="G69" s="7">
        <f t="shared" si="1"/>
        <v>30.36797100191842</v>
      </c>
    </row>
    <row r="70" spans="1:7" ht="31.5" x14ac:dyDescent="0.25">
      <c r="A70" s="2" t="s">
        <v>145</v>
      </c>
      <c r="B70" s="15" t="s">
        <v>59</v>
      </c>
      <c r="C70" s="24">
        <f>C71</f>
        <v>1656.26</v>
      </c>
      <c r="D70" s="16">
        <v>7659</v>
      </c>
      <c r="E70" s="16">
        <v>1489.11</v>
      </c>
      <c r="F70" s="7">
        <f t="shared" si="0"/>
        <v>19.442616529573048</v>
      </c>
      <c r="G70" s="7">
        <f t="shared" si="1"/>
        <v>89.907985461219852</v>
      </c>
    </row>
    <row r="71" spans="1:7" ht="47.25" x14ac:dyDescent="0.25">
      <c r="A71" s="2" t="s">
        <v>146</v>
      </c>
      <c r="B71" s="15" t="s">
        <v>60</v>
      </c>
      <c r="C71" s="24">
        <v>1656.26</v>
      </c>
      <c r="D71" s="16">
        <v>7659</v>
      </c>
      <c r="E71" s="16">
        <v>1489.11</v>
      </c>
      <c r="F71" s="7">
        <f t="shared" si="0"/>
        <v>19.442616529573048</v>
      </c>
      <c r="G71" s="7">
        <f t="shared" si="1"/>
        <v>89.907985461219852</v>
      </c>
    </row>
    <row r="72" spans="1:7" x14ac:dyDescent="0.25">
      <c r="A72" s="2" t="s">
        <v>147</v>
      </c>
      <c r="B72" s="15" t="s">
        <v>61</v>
      </c>
      <c r="C72" s="24">
        <f>C73</f>
        <v>4567.6000000000004</v>
      </c>
      <c r="D72" s="16">
        <v>4978</v>
      </c>
      <c r="E72" s="16">
        <v>400.95</v>
      </c>
      <c r="F72" s="7">
        <f t="shared" si="0"/>
        <v>8.0544395339493775</v>
      </c>
      <c r="G72" s="7">
        <f t="shared" si="1"/>
        <v>8.7781329363341793</v>
      </c>
    </row>
    <row r="73" spans="1:7" ht="31.5" x14ac:dyDescent="0.25">
      <c r="A73" s="2" t="s">
        <v>148</v>
      </c>
      <c r="B73" s="15" t="s">
        <v>62</v>
      </c>
      <c r="C73" s="24">
        <v>4567.6000000000004</v>
      </c>
      <c r="D73" s="16">
        <v>4978</v>
      </c>
      <c r="E73" s="16">
        <v>400.95</v>
      </c>
      <c r="F73" s="7">
        <f t="shared" si="0"/>
        <v>8.0544395339493775</v>
      </c>
      <c r="G73" s="7">
        <f t="shared" si="1"/>
        <v>8.7781329363341793</v>
      </c>
    </row>
    <row r="74" spans="1:7" ht="31.5" x14ac:dyDescent="0.25">
      <c r="A74" s="12" t="s">
        <v>149</v>
      </c>
      <c r="B74" s="13" t="s">
        <v>63</v>
      </c>
      <c r="C74" s="23">
        <f>C75+C78+C81</f>
        <v>514661.31000000006</v>
      </c>
      <c r="D74" s="14">
        <v>8968019</v>
      </c>
      <c r="E74" s="14">
        <v>412280.54</v>
      </c>
      <c r="F74" s="9">
        <f t="shared" ref="F74:F91" si="3">E74/D74%</f>
        <v>4.597230893467108</v>
      </c>
      <c r="G74" s="9">
        <f t="shared" ref="G74:G93" si="4">E74/C74%</f>
        <v>80.107156296633207</v>
      </c>
    </row>
    <row r="75" spans="1:7" ht="94.5" x14ac:dyDescent="0.25">
      <c r="A75" s="2" t="s">
        <v>150</v>
      </c>
      <c r="B75" s="15" t="s">
        <v>64</v>
      </c>
      <c r="C75" s="24">
        <f>C76</f>
        <v>379743.46</v>
      </c>
      <c r="D75" s="16">
        <v>8818019</v>
      </c>
      <c r="E75" s="16">
        <v>365663.64</v>
      </c>
      <c r="F75" s="7">
        <f t="shared" si="3"/>
        <v>4.1467776379252532</v>
      </c>
      <c r="G75" s="7">
        <f t="shared" si="4"/>
        <v>96.292281109989361</v>
      </c>
    </row>
    <row r="76" spans="1:7" ht="94.5" x14ac:dyDescent="0.25">
      <c r="A76" s="2" t="s">
        <v>151</v>
      </c>
      <c r="B76" s="15" t="s">
        <v>65</v>
      </c>
      <c r="C76" s="24">
        <f>C77</f>
        <v>379743.46</v>
      </c>
      <c r="D76" s="16">
        <v>8818019</v>
      </c>
      <c r="E76" s="16">
        <v>365663.64</v>
      </c>
      <c r="F76" s="7">
        <f t="shared" si="3"/>
        <v>4.1467776379252532</v>
      </c>
      <c r="G76" s="7">
        <f t="shared" si="4"/>
        <v>96.292281109989361</v>
      </c>
    </row>
    <row r="77" spans="1:7" ht="94.5" x14ac:dyDescent="0.25">
      <c r="A77" s="2" t="s">
        <v>152</v>
      </c>
      <c r="B77" s="15" t="s">
        <v>66</v>
      </c>
      <c r="C77" s="24">
        <v>379743.46</v>
      </c>
      <c r="D77" s="16">
        <v>8818019</v>
      </c>
      <c r="E77" s="16">
        <v>365663.64</v>
      </c>
      <c r="F77" s="7">
        <f t="shared" si="3"/>
        <v>4.1467776379252532</v>
      </c>
      <c r="G77" s="7">
        <f t="shared" si="4"/>
        <v>96.292281109989361</v>
      </c>
    </row>
    <row r="78" spans="1:7" ht="31.5" x14ac:dyDescent="0.25">
      <c r="A78" s="2" t="s">
        <v>153</v>
      </c>
      <c r="B78" s="15" t="s">
        <v>67</v>
      </c>
      <c r="C78" s="24">
        <f>C79</f>
        <v>85016.21</v>
      </c>
      <c r="D78" s="16">
        <v>150000</v>
      </c>
      <c r="E78" s="16">
        <v>46616.9</v>
      </c>
      <c r="F78" s="7">
        <f t="shared" si="3"/>
        <v>31.077933333333334</v>
      </c>
      <c r="G78" s="7">
        <f t="shared" si="4"/>
        <v>54.832954797679172</v>
      </c>
    </row>
    <row r="79" spans="1:7" ht="31.5" x14ac:dyDescent="0.25">
      <c r="A79" s="2" t="s">
        <v>154</v>
      </c>
      <c r="B79" s="15" t="s">
        <v>68</v>
      </c>
      <c r="C79" s="24">
        <f>C80</f>
        <v>85016.21</v>
      </c>
      <c r="D79" s="16">
        <v>150000</v>
      </c>
      <c r="E79" s="16">
        <v>46616.9</v>
      </c>
      <c r="F79" s="7">
        <f t="shared" si="3"/>
        <v>31.077933333333334</v>
      </c>
      <c r="G79" s="7">
        <f t="shared" si="4"/>
        <v>54.832954797679172</v>
      </c>
    </row>
    <row r="80" spans="1:7" ht="47.25" x14ac:dyDescent="0.25">
      <c r="A80" s="2" t="s">
        <v>155</v>
      </c>
      <c r="B80" s="15" t="s">
        <v>69</v>
      </c>
      <c r="C80" s="24">
        <v>85016.21</v>
      </c>
      <c r="D80" s="16">
        <v>150000</v>
      </c>
      <c r="E80" s="16">
        <v>46616.9</v>
      </c>
      <c r="F80" s="7">
        <f t="shared" si="3"/>
        <v>31.077933333333334</v>
      </c>
      <c r="G80" s="7">
        <f t="shared" si="4"/>
        <v>54.832954797679172</v>
      </c>
    </row>
    <row r="81" spans="1:7" ht="79.5" customHeight="1" x14ac:dyDescent="0.25">
      <c r="A81" s="2" t="s">
        <v>184</v>
      </c>
      <c r="B81" s="15" t="s">
        <v>179</v>
      </c>
      <c r="C81" s="24">
        <f>C82</f>
        <v>49901.64</v>
      </c>
      <c r="D81" s="16">
        <f t="shared" ref="D81:E82" si="5">D82</f>
        <v>0</v>
      </c>
      <c r="E81" s="16">
        <f t="shared" si="5"/>
        <v>0</v>
      </c>
      <c r="F81" s="7" t="e">
        <f t="shared" ref="F81:F83" si="6">E81/D81%</f>
        <v>#DIV/0!</v>
      </c>
      <c r="G81" s="7">
        <f t="shared" ref="G81:G83" si="7">E81/C81%</f>
        <v>0</v>
      </c>
    </row>
    <row r="82" spans="1:7" ht="63.75" customHeight="1" x14ac:dyDescent="0.25">
      <c r="A82" s="2" t="s">
        <v>183</v>
      </c>
      <c r="B82" s="15" t="s">
        <v>180</v>
      </c>
      <c r="C82" s="24">
        <f>C83</f>
        <v>49901.64</v>
      </c>
      <c r="D82" s="16">
        <f t="shared" si="5"/>
        <v>0</v>
      </c>
      <c r="E82" s="16">
        <f t="shared" si="5"/>
        <v>0</v>
      </c>
      <c r="F82" s="7" t="e">
        <f t="shared" si="6"/>
        <v>#DIV/0!</v>
      </c>
      <c r="G82" s="7">
        <f t="shared" si="7"/>
        <v>0</v>
      </c>
    </row>
    <row r="83" spans="1:7" ht="84.75" customHeight="1" x14ac:dyDescent="0.25">
      <c r="A83" s="2" t="s">
        <v>182</v>
      </c>
      <c r="B83" s="15" t="s">
        <v>181</v>
      </c>
      <c r="C83" s="24">
        <v>49901.64</v>
      </c>
      <c r="D83" s="16">
        <v>0</v>
      </c>
      <c r="E83" s="16">
        <v>0</v>
      </c>
      <c r="F83" s="7" t="e">
        <f t="shared" si="6"/>
        <v>#DIV/0!</v>
      </c>
      <c r="G83" s="7">
        <f t="shared" si="7"/>
        <v>0</v>
      </c>
    </row>
    <row r="84" spans="1:7" ht="27.75" customHeight="1" x14ac:dyDescent="0.25">
      <c r="A84" s="12" t="s">
        <v>156</v>
      </c>
      <c r="B84" s="13" t="s">
        <v>70</v>
      </c>
      <c r="C84" s="23">
        <v>195943.85</v>
      </c>
      <c r="D84" s="14">
        <v>150000</v>
      </c>
      <c r="E84" s="14">
        <v>70591.87</v>
      </c>
      <c r="F84" s="9">
        <f t="shared" si="3"/>
        <v>47.061246666666662</v>
      </c>
      <c r="G84" s="9">
        <f t="shared" si="4"/>
        <v>36.02658108432594</v>
      </c>
    </row>
    <row r="85" spans="1:7" ht="21.75" customHeight="1" x14ac:dyDescent="0.25">
      <c r="A85" s="12" t="s">
        <v>157</v>
      </c>
      <c r="B85" s="13" t="s">
        <v>71</v>
      </c>
      <c r="C85" s="23">
        <f>C86</f>
        <v>0</v>
      </c>
      <c r="D85" s="14">
        <v>599816</v>
      </c>
      <c r="E85" s="14">
        <v>0</v>
      </c>
      <c r="F85" s="9">
        <f t="shared" si="3"/>
        <v>0</v>
      </c>
      <c r="G85" s="7" t="e">
        <f t="shared" si="4"/>
        <v>#DIV/0!</v>
      </c>
    </row>
    <row r="86" spans="1:7" x14ac:dyDescent="0.25">
      <c r="A86" s="2" t="s">
        <v>158</v>
      </c>
      <c r="B86" s="15" t="s">
        <v>72</v>
      </c>
      <c r="C86" s="24">
        <f>C87</f>
        <v>0</v>
      </c>
      <c r="D86" s="16">
        <v>599816</v>
      </c>
      <c r="E86" s="16">
        <v>0</v>
      </c>
      <c r="F86" s="7">
        <f t="shared" si="3"/>
        <v>0</v>
      </c>
      <c r="G86" s="7" t="e">
        <f t="shared" si="4"/>
        <v>#DIV/0!</v>
      </c>
    </row>
    <row r="87" spans="1:7" x14ac:dyDescent="0.25">
      <c r="A87" s="2" t="s">
        <v>159</v>
      </c>
      <c r="B87" s="15" t="s">
        <v>73</v>
      </c>
      <c r="C87" s="24">
        <v>0</v>
      </c>
      <c r="D87" s="16">
        <v>599816</v>
      </c>
      <c r="E87" s="16">
        <v>0</v>
      </c>
      <c r="F87" s="7">
        <f t="shared" si="3"/>
        <v>0</v>
      </c>
      <c r="G87" s="7" t="e">
        <f t="shared" si="4"/>
        <v>#DIV/0!</v>
      </c>
    </row>
    <row r="88" spans="1:7" ht="20.25" customHeight="1" x14ac:dyDescent="0.25">
      <c r="A88" s="12" t="s">
        <v>160</v>
      </c>
      <c r="B88" s="13" t="s">
        <v>74</v>
      </c>
      <c r="C88" s="23">
        <f>C89+C90</f>
        <v>30889897.890000001</v>
      </c>
      <c r="D88" s="14">
        <f>D89+D90</f>
        <v>227989085.75999999</v>
      </c>
      <c r="E88" s="14">
        <v>33789358.710000001</v>
      </c>
      <c r="F88" s="9">
        <f t="shared" si="3"/>
        <v>14.820603625547871</v>
      </c>
      <c r="G88" s="9">
        <f t="shared" si="4"/>
        <v>109.38643704917732</v>
      </c>
    </row>
    <row r="89" spans="1:7" ht="47.25" x14ac:dyDescent="0.25">
      <c r="A89" s="12" t="s">
        <v>161</v>
      </c>
      <c r="B89" s="13" t="s">
        <v>75</v>
      </c>
      <c r="C89" s="23">
        <v>30986018.960000001</v>
      </c>
      <c r="D89" s="14">
        <v>228992681.75999999</v>
      </c>
      <c r="E89" s="14">
        <v>34792954.710000001</v>
      </c>
      <c r="F89" s="9">
        <f t="shared" si="3"/>
        <v>15.193915562098793</v>
      </c>
      <c r="G89" s="9">
        <f t="shared" si="4"/>
        <v>112.28597889556059</v>
      </c>
    </row>
    <row r="90" spans="1:7" ht="63" x14ac:dyDescent="0.25">
      <c r="A90" s="12" t="s">
        <v>162</v>
      </c>
      <c r="B90" s="13" t="s">
        <v>76</v>
      </c>
      <c r="C90" s="23">
        <f>C91</f>
        <v>-96121.07</v>
      </c>
      <c r="D90" s="14">
        <f>D91</f>
        <v>-1003596</v>
      </c>
      <c r="E90" s="14">
        <v>-1003596</v>
      </c>
      <c r="F90" s="9">
        <f t="shared" si="3"/>
        <v>100.00000000000001</v>
      </c>
      <c r="G90" s="9">
        <f t="shared" si="4"/>
        <v>1044.0957430041092</v>
      </c>
    </row>
    <row r="91" spans="1:7" ht="47.25" x14ac:dyDescent="0.25">
      <c r="A91" s="2" t="s">
        <v>163</v>
      </c>
      <c r="B91" s="15" t="s">
        <v>77</v>
      </c>
      <c r="C91" s="24">
        <f>C92</f>
        <v>-96121.07</v>
      </c>
      <c r="D91" s="16">
        <f>D92</f>
        <v>-1003596</v>
      </c>
      <c r="E91" s="16">
        <v>-1003596</v>
      </c>
      <c r="F91" s="7">
        <f t="shared" si="3"/>
        <v>100.00000000000001</v>
      </c>
      <c r="G91" s="7">
        <f t="shared" si="4"/>
        <v>1044.0957430041092</v>
      </c>
    </row>
    <row r="92" spans="1:7" ht="47.25" x14ac:dyDescent="0.25">
      <c r="A92" s="2" t="s">
        <v>164</v>
      </c>
      <c r="B92" s="15" t="s">
        <v>78</v>
      </c>
      <c r="C92" s="24">
        <v>-96121.07</v>
      </c>
      <c r="D92" s="16">
        <v>-1003596</v>
      </c>
      <c r="E92" s="16">
        <v>-1003596</v>
      </c>
      <c r="F92" s="7">
        <f t="shared" ref="F92:F93" si="8">E92/D92%</f>
        <v>100.00000000000001</v>
      </c>
      <c r="G92" s="7">
        <f t="shared" si="4"/>
        <v>1044.0957430041092</v>
      </c>
    </row>
    <row r="93" spans="1:7" ht="24" customHeight="1" x14ac:dyDescent="0.25">
      <c r="A93" s="12" t="s">
        <v>79</v>
      </c>
      <c r="B93" s="18"/>
      <c r="C93" s="25">
        <f>C5+C88</f>
        <v>53249496.420000002</v>
      </c>
      <c r="D93" s="19">
        <f>D5+D88</f>
        <v>345657240.75999999</v>
      </c>
      <c r="E93" s="20">
        <f>E5+E88</f>
        <v>54198070.710000001</v>
      </c>
      <c r="F93" s="21">
        <f t="shared" si="8"/>
        <v>15.679715139435288</v>
      </c>
      <c r="G93" s="9">
        <f t="shared" si="4"/>
        <v>101.78137701532088</v>
      </c>
    </row>
    <row r="94" spans="1:7" ht="12.95" customHeight="1" x14ac:dyDescent="0.25">
      <c r="B94" s="3"/>
      <c r="C94" s="26"/>
      <c r="D94" s="4"/>
      <c r="E94" s="4"/>
      <c r="F94" s="8"/>
    </row>
  </sheetData>
  <mergeCells count="1">
    <mergeCell ref="A2:G2"/>
  </mergeCells>
  <pageMargins left="0.78749999999999998" right="0.39374999999999999" top="0.59027779999999996" bottom="0.39374999999999999" header="0" footer="0"/>
  <pageSetup paperSize="9" fitToWidth="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3E9B44C-3FF7-4952-B530-3E04D72686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кв.2020 в срав.с 1 кв.2019</vt:lpstr>
      <vt:lpstr>'1 кв.2020 в срав.с 1 кв.2019'!Заголовки_для_печати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Тикун</dc:creator>
  <cp:lastModifiedBy>User</cp:lastModifiedBy>
  <dcterms:created xsi:type="dcterms:W3CDTF">2020-04-02T07:54:19Z</dcterms:created>
  <dcterms:modified xsi:type="dcterms:W3CDTF">2020-05-12T11:45:17Z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0503317G_20160101_2.xlsx</vt:lpwstr>
  </property>
  <property fmtid="{D5CDD505-2E9C-101B-9397-08002B2CF9AE}" pid="3" name="Название отчета">
    <vt:lpwstr>0503317G_20160101_2.xlsx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18.2.0.13745495</vt:lpwstr>
  </property>
  <property fmtid="{D5CDD505-2E9C-101B-9397-08002B2CF9AE}" pid="6" name="Тип сервера">
    <vt:lpwstr>MSSQL</vt:lpwstr>
  </property>
  <property fmtid="{D5CDD505-2E9C-101B-9397-08002B2CF9AE}" pid="7" name="Сервер">
    <vt:lpwstr>domain\domain</vt:lpwstr>
  </property>
  <property fmtid="{D5CDD505-2E9C-101B-9397-08002B2CF9AE}" pid="8" name="База">
    <vt:lpwstr>svod_smart_13</vt:lpwstr>
  </property>
  <property fmtid="{D5CDD505-2E9C-101B-9397-08002B2CF9AE}" pid="9" name="Пользователь">
    <vt:lpwstr>tikun</vt:lpwstr>
  </property>
  <property fmtid="{D5CDD505-2E9C-101B-9397-08002B2CF9AE}" pid="10" name="Шаблон">
    <vt:lpwstr>0503317G_20160101.xlt</vt:lpwstr>
  </property>
  <property fmtid="{D5CDD505-2E9C-101B-9397-08002B2CF9AE}" pid="11" name="Локальная база">
    <vt:lpwstr>не используется</vt:lpwstr>
  </property>
</Properties>
</file>