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J15" i="1" l="1"/>
  <c r="J19" i="1"/>
  <c r="J21" i="1"/>
  <c r="J24" i="1"/>
  <c r="J28" i="1"/>
  <c r="J31" i="1"/>
  <c r="J33" i="1"/>
  <c r="J35" i="1"/>
  <c r="J38" i="1"/>
  <c r="J42" i="1"/>
  <c r="J46" i="1"/>
  <c r="J48" i="1"/>
  <c r="J50" i="1"/>
  <c r="J53" i="1"/>
  <c r="J55" i="1"/>
  <c r="J58" i="1"/>
  <c r="J62" i="1"/>
  <c r="J66" i="1"/>
  <c r="J68" i="1"/>
  <c r="J71" i="1"/>
  <c r="J74" i="1"/>
  <c r="J77" i="1"/>
  <c r="J80" i="1"/>
  <c r="J83" i="1"/>
  <c r="J88" i="1"/>
  <c r="J93" i="1"/>
  <c r="J95" i="1"/>
  <c r="J97" i="1"/>
  <c r="J100" i="1"/>
  <c r="J103" i="1"/>
  <c r="J105" i="1"/>
  <c r="J109" i="1"/>
  <c r="J114" i="1"/>
  <c r="J118" i="1"/>
  <c r="J122" i="1"/>
  <c r="J125" i="1"/>
  <c r="J128" i="1"/>
  <c r="J131" i="1"/>
  <c r="J135" i="1"/>
  <c r="J137" i="1"/>
  <c r="J140" i="1"/>
  <c r="J145" i="1"/>
  <c r="J148" i="1"/>
  <c r="J152" i="1"/>
  <c r="J155" i="1"/>
  <c r="J158" i="1"/>
  <c r="J162" i="1"/>
  <c r="J165" i="1"/>
  <c r="J168" i="1"/>
  <c r="J171" i="1"/>
  <c r="J173" i="1"/>
  <c r="J176" i="1"/>
  <c r="J179" i="1"/>
  <c r="J182" i="1"/>
  <c r="J186" i="1"/>
  <c r="J189" i="1"/>
  <c r="J194" i="1"/>
  <c r="J199" i="1"/>
  <c r="J202" i="1"/>
  <c r="J205" i="1"/>
  <c r="J208" i="1"/>
  <c r="J212" i="1"/>
  <c r="J215" i="1"/>
  <c r="J218" i="1"/>
  <c r="J221" i="1"/>
  <c r="J224" i="1"/>
  <c r="J227" i="1"/>
  <c r="J230" i="1"/>
  <c r="J233" i="1"/>
  <c r="J236" i="1"/>
  <c r="J240" i="1"/>
  <c r="J243" i="1"/>
  <c r="J247" i="1"/>
  <c r="J250" i="1"/>
  <c r="J252" i="1"/>
  <c r="J255" i="1"/>
  <c r="J257" i="1"/>
  <c r="J260" i="1"/>
  <c r="J262" i="1"/>
  <c r="J266" i="1"/>
  <c r="J269" i="1"/>
  <c r="J271" i="1"/>
  <c r="J273" i="1"/>
  <c r="J276" i="1"/>
  <c r="J279" i="1"/>
  <c r="J282" i="1"/>
  <c r="J285" i="1"/>
  <c r="J290" i="1"/>
  <c r="J293" i="1"/>
  <c r="J296" i="1"/>
  <c r="J299" i="1"/>
  <c r="J302" i="1"/>
  <c r="J305" i="1"/>
  <c r="J308" i="1"/>
  <c r="J312" i="1"/>
  <c r="J315" i="1"/>
  <c r="J317" i="1"/>
  <c r="J319" i="1"/>
  <c r="J322" i="1"/>
  <c r="J327" i="1"/>
  <c r="J331" i="1"/>
  <c r="J335" i="1"/>
  <c r="J336" i="1"/>
  <c r="J339" i="1"/>
  <c r="J342" i="1"/>
  <c r="J345" i="1"/>
  <c r="J348" i="1"/>
  <c r="J352" i="1"/>
  <c r="J354" i="1"/>
  <c r="J357" i="1"/>
  <c r="J360" i="1"/>
  <c r="J362" i="1"/>
  <c r="J365" i="1"/>
  <c r="J370" i="1"/>
  <c r="J372" i="1"/>
  <c r="J375" i="1"/>
  <c r="J378" i="1"/>
  <c r="J381" i="1"/>
  <c r="J386" i="1"/>
  <c r="I151" i="1"/>
  <c r="I150" i="1" s="1"/>
  <c r="H73" i="1"/>
  <c r="J73" i="1" s="1"/>
  <c r="I385" i="1"/>
  <c r="I384" i="1" s="1"/>
  <c r="I383" i="1" s="1"/>
  <c r="I382" i="1" s="1"/>
  <c r="H385" i="1"/>
  <c r="H384" i="1" s="1"/>
  <c r="H383" i="1" s="1"/>
  <c r="H382" i="1" s="1"/>
  <c r="I380" i="1"/>
  <c r="I379" i="1" s="1"/>
  <c r="J379" i="1" s="1"/>
  <c r="H380" i="1"/>
  <c r="H379" i="1" s="1"/>
  <c r="I377" i="1"/>
  <c r="I376" i="1" s="1"/>
  <c r="H377" i="1"/>
  <c r="J377" i="1" s="1"/>
  <c r="I374" i="1"/>
  <c r="I373" i="1" s="1"/>
  <c r="J373" i="1" s="1"/>
  <c r="H374" i="1"/>
  <c r="H373" i="1"/>
  <c r="I371" i="1"/>
  <c r="I368" i="1" s="1"/>
  <c r="J368" i="1" s="1"/>
  <c r="H371" i="1"/>
  <c r="I369" i="1"/>
  <c r="H369" i="1"/>
  <c r="H368" i="1" s="1"/>
  <c r="I364" i="1"/>
  <c r="I363" i="1" s="1"/>
  <c r="J363" i="1" s="1"/>
  <c r="H364" i="1"/>
  <c r="H363" i="1" s="1"/>
  <c r="I361" i="1"/>
  <c r="H361" i="1"/>
  <c r="J361" i="1" s="1"/>
  <c r="I359" i="1"/>
  <c r="J359" i="1" s="1"/>
  <c r="H359" i="1"/>
  <c r="H358" i="1" s="1"/>
  <c r="I356" i="1"/>
  <c r="I355" i="1" s="1"/>
  <c r="H356" i="1"/>
  <c r="H355" i="1" s="1"/>
  <c r="I353" i="1"/>
  <c r="H353" i="1"/>
  <c r="J353" i="1" s="1"/>
  <c r="I351" i="1"/>
  <c r="J351" i="1" s="1"/>
  <c r="H351" i="1"/>
  <c r="I347" i="1"/>
  <c r="I346" i="1" s="1"/>
  <c r="H347" i="1"/>
  <c r="H346" i="1" s="1"/>
  <c r="J346" i="1" s="1"/>
  <c r="I344" i="1"/>
  <c r="I343" i="1" s="1"/>
  <c r="J343" i="1" s="1"/>
  <c r="H344" i="1"/>
  <c r="H343" i="1"/>
  <c r="I341" i="1"/>
  <c r="I340" i="1" s="1"/>
  <c r="J340" i="1" s="1"/>
  <c r="H341" i="1"/>
  <c r="H340" i="1" s="1"/>
  <c r="I338" i="1"/>
  <c r="I337" i="1" s="1"/>
  <c r="H338" i="1"/>
  <c r="H337" i="1" s="1"/>
  <c r="I334" i="1"/>
  <c r="I333" i="1" s="1"/>
  <c r="H334" i="1"/>
  <c r="H333" i="1" s="1"/>
  <c r="I330" i="1"/>
  <c r="I329" i="1" s="1"/>
  <c r="I328" i="1" s="1"/>
  <c r="J328" i="1" s="1"/>
  <c r="H330" i="1"/>
  <c r="H329" i="1" s="1"/>
  <c r="H328" i="1" s="1"/>
  <c r="I326" i="1"/>
  <c r="I325" i="1" s="1"/>
  <c r="I324" i="1" s="1"/>
  <c r="J324" i="1" s="1"/>
  <c r="H326" i="1"/>
  <c r="H325" i="1" s="1"/>
  <c r="H324" i="1" s="1"/>
  <c r="I321" i="1"/>
  <c r="I320" i="1" s="1"/>
  <c r="H321" i="1"/>
  <c r="J321" i="1" s="1"/>
  <c r="H320" i="1"/>
  <c r="J320" i="1" s="1"/>
  <c r="I318" i="1"/>
  <c r="J318" i="1" s="1"/>
  <c r="H318" i="1"/>
  <c r="I316" i="1"/>
  <c r="J316" i="1" s="1"/>
  <c r="H316" i="1"/>
  <c r="H313" i="1" s="1"/>
  <c r="I314" i="1"/>
  <c r="J314" i="1" s="1"/>
  <c r="H314" i="1"/>
  <c r="I311" i="1"/>
  <c r="I310" i="1" s="1"/>
  <c r="J310" i="1" s="1"/>
  <c r="H311" i="1"/>
  <c r="H310" i="1" s="1"/>
  <c r="H309" i="1" s="1"/>
  <c r="I307" i="1"/>
  <c r="I306" i="1" s="1"/>
  <c r="J306" i="1" s="1"/>
  <c r="H307" i="1"/>
  <c r="H306" i="1" s="1"/>
  <c r="I304" i="1"/>
  <c r="H304" i="1"/>
  <c r="H303" i="1" s="1"/>
  <c r="I303" i="1"/>
  <c r="J303" i="1" s="1"/>
  <c r="I301" i="1"/>
  <c r="J301" i="1" s="1"/>
  <c r="H301" i="1"/>
  <c r="H300" i="1" s="1"/>
  <c r="I300" i="1"/>
  <c r="J300" i="1" s="1"/>
  <c r="I298" i="1"/>
  <c r="I297" i="1" s="1"/>
  <c r="J297" i="1" s="1"/>
  <c r="H298" i="1"/>
  <c r="H297" i="1" s="1"/>
  <c r="I295" i="1"/>
  <c r="J295" i="1" s="1"/>
  <c r="H295" i="1"/>
  <c r="H294" i="1" s="1"/>
  <c r="I294" i="1"/>
  <c r="J294" i="1" s="1"/>
  <c r="I292" i="1"/>
  <c r="I291" i="1" s="1"/>
  <c r="J291" i="1" s="1"/>
  <c r="H292" i="1"/>
  <c r="H291" i="1" s="1"/>
  <c r="I289" i="1"/>
  <c r="I288" i="1" s="1"/>
  <c r="J288" i="1" s="1"/>
  <c r="H289" i="1"/>
  <c r="H288" i="1" s="1"/>
  <c r="I284" i="1"/>
  <c r="I283" i="1" s="1"/>
  <c r="J283" i="1" s="1"/>
  <c r="H284" i="1"/>
  <c r="H283" i="1" s="1"/>
  <c r="I281" i="1"/>
  <c r="J281" i="1" s="1"/>
  <c r="H281" i="1"/>
  <c r="H280" i="1" s="1"/>
  <c r="I280" i="1"/>
  <c r="J280" i="1" s="1"/>
  <c r="I278" i="1"/>
  <c r="H278" i="1"/>
  <c r="H277" i="1" s="1"/>
  <c r="I277" i="1"/>
  <c r="J277" i="1" s="1"/>
  <c r="I275" i="1"/>
  <c r="I274" i="1" s="1"/>
  <c r="J274" i="1" s="1"/>
  <c r="H275" i="1"/>
  <c r="H274" i="1" s="1"/>
  <c r="I272" i="1"/>
  <c r="J272" i="1" s="1"/>
  <c r="H272" i="1"/>
  <c r="I270" i="1"/>
  <c r="J270" i="1" s="1"/>
  <c r="H270" i="1"/>
  <c r="I268" i="1"/>
  <c r="J268" i="1" s="1"/>
  <c r="H268" i="1"/>
  <c r="H267" i="1" s="1"/>
  <c r="I265" i="1"/>
  <c r="I264" i="1" s="1"/>
  <c r="J264" i="1" s="1"/>
  <c r="H265" i="1"/>
  <c r="H264" i="1" s="1"/>
  <c r="I261" i="1"/>
  <c r="J261" i="1" s="1"/>
  <c r="H261" i="1"/>
  <c r="I259" i="1"/>
  <c r="J259" i="1" s="1"/>
  <c r="H259" i="1"/>
  <c r="I256" i="1"/>
  <c r="J256" i="1" s="1"/>
  <c r="H256" i="1"/>
  <c r="I254" i="1"/>
  <c r="H254" i="1"/>
  <c r="J254" i="1" s="1"/>
  <c r="H253" i="1"/>
  <c r="I251" i="1"/>
  <c r="J251" i="1" s="1"/>
  <c r="H251" i="1"/>
  <c r="I249" i="1"/>
  <c r="J249" i="1" s="1"/>
  <c r="H249" i="1"/>
  <c r="H248" i="1" s="1"/>
  <c r="I246" i="1"/>
  <c r="I245" i="1" s="1"/>
  <c r="J245" i="1" s="1"/>
  <c r="H246" i="1"/>
  <c r="H245" i="1" s="1"/>
  <c r="I242" i="1"/>
  <c r="I241" i="1" s="1"/>
  <c r="J241" i="1" s="1"/>
  <c r="H242" i="1"/>
  <c r="H241" i="1" s="1"/>
  <c r="I239" i="1"/>
  <c r="I238" i="1" s="1"/>
  <c r="I237" i="1" s="1"/>
  <c r="H239" i="1"/>
  <c r="H238" i="1"/>
  <c r="I235" i="1"/>
  <c r="I234" i="1" s="1"/>
  <c r="J234" i="1" s="1"/>
  <c r="H235" i="1"/>
  <c r="H234" i="1" s="1"/>
  <c r="I232" i="1"/>
  <c r="I231" i="1" s="1"/>
  <c r="J231" i="1" s="1"/>
  <c r="H232" i="1"/>
  <c r="H231" i="1" s="1"/>
  <c r="I229" i="1"/>
  <c r="J229" i="1" s="1"/>
  <c r="H229" i="1"/>
  <c r="H228" i="1" s="1"/>
  <c r="I226" i="1"/>
  <c r="J226" i="1" s="1"/>
  <c r="H226" i="1"/>
  <c r="H225" i="1" s="1"/>
  <c r="I225" i="1"/>
  <c r="J225" i="1" s="1"/>
  <c r="I223" i="1"/>
  <c r="I222" i="1" s="1"/>
  <c r="J222" i="1" s="1"/>
  <c r="H223" i="1"/>
  <c r="H222" i="1" s="1"/>
  <c r="I220" i="1"/>
  <c r="I219" i="1" s="1"/>
  <c r="J219" i="1" s="1"/>
  <c r="H220" i="1"/>
  <c r="H219" i="1" s="1"/>
  <c r="I217" i="1"/>
  <c r="I216" i="1" s="1"/>
  <c r="H217" i="1"/>
  <c r="H216" i="1" s="1"/>
  <c r="J216" i="1" s="1"/>
  <c r="I214" i="1"/>
  <c r="J214" i="1" s="1"/>
  <c r="H214" i="1"/>
  <c r="H213" i="1" s="1"/>
  <c r="I211" i="1"/>
  <c r="I210" i="1" s="1"/>
  <c r="J210" i="1" s="1"/>
  <c r="H211" i="1"/>
  <c r="H210" i="1" s="1"/>
  <c r="I207" i="1"/>
  <c r="I206" i="1" s="1"/>
  <c r="J206" i="1" s="1"/>
  <c r="H207" i="1"/>
  <c r="H206" i="1" s="1"/>
  <c r="I204" i="1"/>
  <c r="I203" i="1" s="1"/>
  <c r="J203" i="1" s="1"/>
  <c r="H204" i="1"/>
  <c r="H203" i="1" s="1"/>
  <c r="I201" i="1"/>
  <c r="I200" i="1" s="1"/>
  <c r="J200" i="1" s="1"/>
  <c r="H201" i="1"/>
  <c r="H200" i="1"/>
  <c r="I198" i="1"/>
  <c r="I197" i="1" s="1"/>
  <c r="J197" i="1" s="1"/>
  <c r="H198" i="1"/>
  <c r="H197" i="1"/>
  <c r="I193" i="1"/>
  <c r="I192" i="1" s="1"/>
  <c r="I191" i="1" s="1"/>
  <c r="I190" i="1" s="1"/>
  <c r="H193" i="1"/>
  <c r="H192" i="1" s="1"/>
  <c r="H191" i="1" s="1"/>
  <c r="H190" i="1" s="1"/>
  <c r="I188" i="1"/>
  <c r="I187" i="1" s="1"/>
  <c r="H188" i="1"/>
  <c r="H187" i="1" s="1"/>
  <c r="H183" i="1" s="1"/>
  <c r="I185" i="1"/>
  <c r="I184" i="1" s="1"/>
  <c r="H185" i="1"/>
  <c r="H184" i="1"/>
  <c r="I181" i="1"/>
  <c r="I180" i="1" s="1"/>
  <c r="J180" i="1" s="1"/>
  <c r="H181" i="1"/>
  <c r="H180" i="1" s="1"/>
  <c r="I178" i="1"/>
  <c r="I177" i="1" s="1"/>
  <c r="H178" i="1"/>
  <c r="H177" i="1" s="1"/>
  <c r="I175" i="1"/>
  <c r="H175" i="1"/>
  <c r="H174" i="1" s="1"/>
  <c r="I172" i="1"/>
  <c r="H172" i="1"/>
  <c r="H169" i="1" s="1"/>
  <c r="I170" i="1"/>
  <c r="J170" i="1" s="1"/>
  <c r="H170" i="1"/>
  <c r="I167" i="1"/>
  <c r="H167" i="1"/>
  <c r="H166" i="1"/>
  <c r="I164" i="1"/>
  <c r="H164" i="1"/>
  <c r="H163" i="1" s="1"/>
  <c r="I161" i="1"/>
  <c r="I160" i="1" s="1"/>
  <c r="J160" i="1" s="1"/>
  <c r="H161" i="1"/>
  <c r="H160" i="1"/>
  <c r="I157" i="1"/>
  <c r="J157" i="1" s="1"/>
  <c r="H157" i="1"/>
  <c r="H156" i="1" s="1"/>
  <c r="I156" i="1"/>
  <c r="J156" i="1" s="1"/>
  <c r="I154" i="1"/>
  <c r="H154" i="1"/>
  <c r="H153" i="1" s="1"/>
  <c r="H151" i="1"/>
  <c r="H150" i="1" s="1"/>
  <c r="I147" i="1"/>
  <c r="H147" i="1"/>
  <c r="H146" i="1"/>
  <c r="I144" i="1"/>
  <c r="H144" i="1"/>
  <c r="H143" i="1" s="1"/>
  <c r="H142" i="1" s="1"/>
  <c r="I139" i="1"/>
  <c r="I138" i="1" s="1"/>
  <c r="H139" i="1"/>
  <c r="H138" i="1"/>
  <c r="I136" i="1"/>
  <c r="J136" i="1" s="1"/>
  <c r="H136" i="1"/>
  <c r="I134" i="1"/>
  <c r="H134" i="1"/>
  <c r="H133" i="1" s="1"/>
  <c r="H132" i="1" s="1"/>
  <c r="I130" i="1"/>
  <c r="I129" i="1" s="1"/>
  <c r="H130" i="1"/>
  <c r="H129" i="1"/>
  <c r="I127" i="1"/>
  <c r="H127" i="1"/>
  <c r="H126" i="1"/>
  <c r="I124" i="1"/>
  <c r="H124" i="1"/>
  <c r="H123" i="1" s="1"/>
  <c r="I121" i="1"/>
  <c r="I120" i="1" s="1"/>
  <c r="H121" i="1"/>
  <c r="H120" i="1"/>
  <c r="I117" i="1"/>
  <c r="J117" i="1" s="1"/>
  <c r="H117" i="1"/>
  <c r="H116" i="1" s="1"/>
  <c r="H115" i="1" s="1"/>
  <c r="I116" i="1"/>
  <c r="I113" i="1"/>
  <c r="H113" i="1"/>
  <c r="H112" i="1"/>
  <c r="H111" i="1" s="1"/>
  <c r="I108" i="1"/>
  <c r="H108" i="1"/>
  <c r="H107" i="1" s="1"/>
  <c r="H106" i="1" s="1"/>
  <c r="I104" i="1"/>
  <c r="J104" i="1" s="1"/>
  <c r="H104" i="1"/>
  <c r="H101" i="1" s="1"/>
  <c r="I102" i="1"/>
  <c r="J102" i="1" s="1"/>
  <c r="H102" i="1"/>
  <c r="I99" i="1"/>
  <c r="H99" i="1"/>
  <c r="H98" i="1" s="1"/>
  <c r="I96" i="1"/>
  <c r="H96" i="1"/>
  <c r="I94" i="1"/>
  <c r="J94" i="1" s="1"/>
  <c r="H94" i="1"/>
  <c r="I92" i="1"/>
  <c r="H92" i="1"/>
  <c r="H91" i="1"/>
  <c r="H90" i="1" s="1"/>
  <c r="H89" i="1" s="1"/>
  <c r="I87" i="1"/>
  <c r="I86" i="1" s="1"/>
  <c r="I85" i="1" s="1"/>
  <c r="I84" i="1" s="1"/>
  <c r="H87" i="1"/>
  <c r="H86" i="1"/>
  <c r="H85" i="1" s="1"/>
  <c r="H84" i="1" s="1"/>
  <c r="I82" i="1"/>
  <c r="H82" i="1"/>
  <c r="H81" i="1"/>
  <c r="I79" i="1"/>
  <c r="H79" i="1"/>
  <c r="H78" i="1" s="1"/>
  <c r="I76" i="1"/>
  <c r="H76" i="1"/>
  <c r="H75" i="1"/>
  <c r="I70" i="1"/>
  <c r="I69" i="1" s="1"/>
  <c r="H70" i="1"/>
  <c r="H69" i="1" s="1"/>
  <c r="I67" i="1"/>
  <c r="J67" i="1" s="1"/>
  <c r="H67" i="1"/>
  <c r="I65" i="1"/>
  <c r="H65" i="1"/>
  <c r="H64" i="1" s="1"/>
  <c r="I61" i="1"/>
  <c r="H61" i="1"/>
  <c r="H60" i="1"/>
  <c r="H59" i="1" s="1"/>
  <c r="I57" i="1"/>
  <c r="H57" i="1"/>
  <c r="H56" i="1" s="1"/>
  <c r="I54" i="1"/>
  <c r="J54" i="1" s="1"/>
  <c r="H54" i="1"/>
  <c r="I52" i="1"/>
  <c r="H52" i="1"/>
  <c r="H51" i="1" s="1"/>
  <c r="I49" i="1"/>
  <c r="J49" i="1" s="1"/>
  <c r="H49" i="1"/>
  <c r="I47" i="1"/>
  <c r="J47" i="1" s="1"/>
  <c r="H47" i="1"/>
  <c r="I45" i="1"/>
  <c r="J45" i="1" s="1"/>
  <c r="H45" i="1"/>
  <c r="H44" i="1"/>
  <c r="I41" i="1"/>
  <c r="I40" i="1" s="1"/>
  <c r="I39" i="1" s="1"/>
  <c r="H41" i="1"/>
  <c r="H40" i="1" s="1"/>
  <c r="H39" i="1" s="1"/>
  <c r="I37" i="1"/>
  <c r="H37" i="1"/>
  <c r="H36" i="1" s="1"/>
  <c r="I34" i="1"/>
  <c r="H34" i="1"/>
  <c r="I32" i="1"/>
  <c r="J32" i="1" s="1"/>
  <c r="H32" i="1"/>
  <c r="I30" i="1"/>
  <c r="H30" i="1"/>
  <c r="H29" i="1" s="1"/>
  <c r="I27" i="1"/>
  <c r="I26" i="1" s="1"/>
  <c r="H27" i="1"/>
  <c r="H26" i="1"/>
  <c r="I23" i="1"/>
  <c r="J23" i="1" s="1"/>
  <c r="H23" i="1"/>
  <c r="H22" i="1" s="1"/>
  <c r="I22" i="1"/>
  <c r="J22" i="1" s="1"/>
  <c r="I20" i="1"/>
  <c r="J20" i="1" s="1"/>
  <c r="H20" i="1"/>
  <c r="I18" i="1"/>
  <c r="H18" i="1"/>
  <c r="I14" i="1"/>
  <c r="H14" i="1"/>
  <c r="H13" i="1" s="1"/>
  <c r="H12" i="1" s="1"/>
  <c r="I13" i="1" l="1"/>
  <c r="J14" i="1"/>
  <c r="I98" i="1"/>
  <c r="J98" i="1" s="1"/>
  <c r="J99" i="1"/>
  <c r="I126" i="1"/>
  <c r="J126" i="1" s="1"/>
  <c r="J127" i="1"/>
  <c r="I143" i="1"/>
  <c r="J143" i="1" s="1"/>
  <c r="J144" i="1"/>
  <c r="I174" i="1"/>
  <c r="J174" i="1" s="1"/>
  <c r="J175" i="1"/>
  <c r="J150" i="1"/>
  <c r="J30" i="1"/>
  <c r="I123" i="1"/>
  <c r="J123" i="1" s="1"/>
  <c r="J124" i="1"/>
  <c r="J69" i="1"/>
  <c r="I81" i="1"/>
  <c r="J81" i="1" s="1"/>
  <c r="J82" i="1"/>
  <c r="I60" i="1"/>
  <c r="J61" i="1"/>
  <c r="I112" i="1"/>
  <c r="J113" i="1"/>
  <c r="I133" i="1"/>
  <c r="J134" i="1"/>
  <c r="I166" i="1"/>
  <c r="J166" i="1" s="1"/>
  <c r="J167" i="1"/>
  <c r="J18" i="1"/>
  <c r="J26" i="1"/>
  <c r="J52" i="1"/>
  <c r="I56" i="1"/>
  <c r="J56" i="1" s="1"/>
  <c r="J57" i="1"/>
  <c r="H63" i="1"/>
  <c r="J92" i="1"/>
  <c r="J96" i="1"/>
  <c r="I107" i="1"/>
  <c r="J108" i="1"/>
  <c r="I115" i="1"/>
  <c r="J115" i="1" s="1"/>
  <c r="J116" i="1"/>
  <c r="J138" i="1"/>
  <c r="J154" i="1"/>
  <c r="I153" i="1"/>
  <c r="J153" i="1" s="1"/>
  <c r="I163" i="1"/>
  <c r="J163" i="1" s="1"/>
  <c r="J164" i="1"/>
  <c r="J172" i="1"/>
  <c r="J177" i="1"/>
  <c r="J337" i="1"/>
  <c r="J382" i="1"/>
  <c r="H25" i="1"/>
  <c r="H11" i="1" s="1"/>
  <c r="J34" i="1"/>
  <c r="J39" i="1"/>
  <c r="I78" i="1"/>
  <c r="J78" i="1" s="1"/>
  <c r="J79" i="1"/>
  <c r="H119" i="1"/>
  <c r="J187" i="1"/>
  <c r="H17" i="1"/>
  <c r="I36" i="1"/>
  <c r="J36" i="1" s="1"/>
  <c r="J37" i="1"/>
  <c r="I64" i="1"/>
  <c r="J64" i="1" s="1"/>
  <c r="J65" i="1"/>
  <c r="I75" i="1"/>
  <c r="J75" i="1" s="1"/>
  <c r="J76" i="1"/>
  <c r="J84" i="1"/>
  <c r="J120" i="1"/>
  <c r="J129" i="1"/>
  <c r="I146" i="1"/>
  <c r="J146" i="1" s="1"/>
  <c r="J147" i="1"/>
  <c r="J184" i="1"/>
  <c r="J190" i="1"/>
  <c r="H332" i="1"/>
  <c r="J333" i="1"/>
  <c r="J355" i="1"/>
  <c r="H258" i="1"/>
  <c r="I213" i="1"/>
  <c r="J213" i="1" s="1"/>
  <c r="I228" i="1"/>
  <c r="J228" i="1" s="1"/>
  <c r="H244" i="1"/>
  <c r="I253" i="1"/>
  <c r="J253" i="1" s="1"/>
  <c r="H72" i="1"/>
  <c r="J72" i="1" s="1"/>
  <c r="J383" i="1"/>
  <c r="J371" i="1"/>
  <c r="J347" i="1"/>
  <c r="J311" i="1"/>
  <c r="J307" i="1"/>
  <c r="J275" i="1"/>
  <c r="J239" i="1"/>
  <c r="J235" i="1"/>
  <c r="J223" i="1"/>
  <c r="J211" i="1"/>
  <c r="J207" i="1"/>
  <c r="J191" i="1"/>
  <c r="J151" i="1"/>
  <c r="J139" i="1"/>
  <c r="J87" i="1"/>
  <c r="J27" i="1"/>
  <c r="H350" i="1"/>
  <c r="J374" i="1"/>
  <c r="J338" i="1"/>
  <c r="J334" i="1"/>
  <c r="J330" i="1"/>
  <c r="J326" i="1"/>
  <c r="J298" i="1"/>
  <c r="J278" i="1"/>
  <c r="J246" i="1"/>
  <c r="J242" i="1"/>
  <c r="J238" i="1"/>
  <c r="J198" i="1"/>
  <c r="J178" i="1"/>
  <c r="J130" i="1"/>
  <c r="J86" i="1"/>
  <c r="J70" i="1"/>
  <c r="H376" i="1"/>
  <c r="J376" i="1" s="1"/>
  <c r="J385" i="1"/>
  <c r="J369" i="1"/>
  <c r="J341" i="1"/>
  <c r="J329" i="1"/>
  <c r="J325" i="1"/>
  <c r="J289" i="1"/>
  <c r="J265" i="1"/>
  <c r="J217" i="1"/>
  <c r="J201" i="1"/>
  <c r="J193" i="1"/>
  <c r="J185" i="1"/>
  <c r="J181" i="1"/>
  <c r="J161" i="1"/>
  <c r="J121" i="1"/>
  <c r="J85" i="1"/>
  <c r="J41" i="1"/>
  <c r="I248" i="1"/>
  <c r="J248" i="1" s="1"/>
  <c r="H367" i="1"/>
  <c r="H366" i="1" s="1"/>
  <c r="J384" i="1"/>
  <c r="J380" i="1"/>
  <c r="J364" i="1"/>
  <c r="J356" i="1"/>
  <c r="J344" i="1"/>
  <c r="J304" i="1"/>
  <c r="J292" i="1"/>
  <c r="J284" i="1"/>
  <c r="J232" i="1"/>
  <c r="J220" i="1"/>
  <c r="J204" i="1"/>
  <c r="J192" i="1"/>
  <c r="J188" i="1"/>
  <c r="J40" i="1"/>
  <c r="H237" i="1"/>
  <c r="J237" i="1" s="1"/>
  <c r="I350" i="1"/>
  <c r="J350" i="1" s="1"/>
  <c r="H196" i="1"/>
  <c r="I169" i="1"/>
  <c r="I358" i="1"/>
  <c r="J358" i="1" s="1"/>
  <c r="I332" i="1"/>
  <c r="J332" i="1" s="1"/>
  <c r="I313" i="1"/>
  <c r="I287" i="1"/>
  <c r="I267" i="1"/>
  <c r="I258" i="1"/>
  <c r="J258" i="1" s="1"/>
  <c r="I209" i="1"/>
  <c r="I196" i="1"/>
  <c r="J196" i="1" s="1"/>
  <c r="I149" i="1"/>
  <c r="I101" i="1"/>
  <c r="I91" i="1"/>
  <c r="J91" i="1" s="1"/>
  <c r="I51" i="1"/>
  <c r="J51" i="1" s="1"/>
  <c r="I44" i="1"/>
  <c r="J44" i="1" s="1"/>
  <c r="I29" i="1"/>
  <c r="I17" i="1"/>
  <c r="H43" i="1"/>
  <c r="H110" i="1"/>
  <c r="I119" i="1"/>
  <c r="J119" i="1" s="1"/>
  <c r="H263" i="1"/>
  <c r="I367" i="1"/>
  <c r="H16" i="1"/>
  <c r="H209" i="1"/>
  <c r="H287" i="1"/>
  <c r="H286" i="1" s="1"/>
  <c r="H149" i="1"/>
  <c r="H141" i="1" s="1"/>
  <c r="H159" i="1"/>
  <c r="I183" i="1"/>
  <c r="J183" i="1" s="1"/>
  <c r="H349" i="1"/>
  <c r="H323" i="1" s="1"/>
  <c r="G251" i="1"/>
  <c r="F251" i="1"/>
  <c r="I366" i="1" l="1"/>
  <c r="J366" i="1" s="1"/>
  <c r="J367" i="1"/>
  <c r="I90" i="1"/>
  <c r="J101" i="1"/>
  <c r="I111" i="1"/>
  <c r="J111" i="1" s="1"/>
  <c r="J112" i="1"/>
  <c r="I263" i="1"/>
  <c r="J263" i="1" s="1"/>
  <c r="J267" i="1"/>
  <c r="I142" i="1"/>
  <c r="J142" i="1" s="1"/>
  <c r="I16" i="1"/>
  <c r="J16" i="1" s="1"/>
  <c r="J17" i="1"/>
  <c r="I63" i="1"/>
  <c r="J63" i="1" s="1"/>
  <c r="J287" i="1"/>
  <c r="I159" i="1"/>
  <c r="J159" i="1" s="1"/>
  <c r="J169" i="1"/>
  <c r="I106" i="1"/>
  <c r="J106" i="1" s="1"/>
  <c r="J107" i="1"/>
  <c r="I132" i="1"/>
  <c r="J133" i="1"/>
  <c r="I59" i="1"/>
  <c r="J59" i="1" s="1"/>
  <c r="J60" i="1"/>
  <c r="J149" i="1"/>
  <c r="I244" i="1"/>
  <c r="J244" i="1" s="1"/>
  <c r="I25" i="1"/>
  <c r="J25" i="1" s="1"/>
  <c r="J29" i="1"/>
  <c r="J209" i="1"/>
  <c r="I309" i="1"/>
  <c r="J313" i="1"/>
  <c r="I12" i="1"/>
  <c r="J12" i="1" s="1"/>
  <c r="J13" i="1"/>
  <c r="H195" i="1"/>
  <c r="I349" i="1"/>
  <c r="I43" i="1"/>
  <c r="H387" i="1"/>
  <c r="I141" i="1"/>
  <c r="J141" i="1" s="1"/>
  <c r="G82" i="1"/>
  <c r="G81" i="1" s="1"/>
  <c r="F82" i="1"/>
  <c r="F81" i="1" s="1"/>
  <c r="G304" i="1"/>
  <c r="G303" i="1" s="1"/>
  <c r="F304" i="1"/>
  <c r="F303" i="1" s="1"/>
  <c r="G374" i="1"/>
  <c r="G373" i="1" s="1"/>
  <c r="F374" i="1"/>
  <c r="F373" i="1" s="1"/>
  <c r="G113" i="1"/>
  <c r="F113" i="1"/>
  <c r="F112" i="1" s="1"/>
  <c r="F111" i="1" s="1"/>
  <c r="G307" i="1"/>
  <c r="G306" i="1" s="1"/>
  <c r="F307" i="1"/>
  <c r="G321" i="1"/>
  <c r="G320" i="1" s="1"/>
  <c r="F320" i="1"/>
  <c r="F321" i="1"/>
  <c r="G232" i="1"/>
  <c r="G231" i="1"/>
  <c r="G229" i="1"/>
  <c r="G228" i="1" s="1"/>
  <c r="F232" i="1"/>
  <c r="F231" i="1" s="1"/>
  <c r="F229" i="1"/>
  <c r="F228" i="1" s="1"/>
  <c r="N221" i="1"/>
  <c r="K221" i="1"/>
  <c r="G220" i="1"/>
  <c r="G219" i="1"/>
  <c r="F220" i="1"/>
  <c r="G193" i="1"/>
  <c r="G192" i="1" s="1"/>
  <c r="G191" i="1" s="1"/>
  <c r="G190" i="1" s="1"/>
  <c r="F193" i="1"/>
  <c r="F192" i="1" s="1"/>
  <c r="G175" i="1"/>
  <c r="G174" i="1" s="1"/>
  <c r="F174" i="1"/>
  <c r="F175" i="1"/>
  <c r="G185" i="1"/>
  <c r="G184" i="1" s="1"/>
  <c r="F185" i="1"/>
  <c r="F184" i="1" s="1"/>
  <c r="G172" i="1"/>
  <c r="F172" i="1"/>
  <c r="G167" i="1"/>
  <c r="G166" i="1"/>
  <c r="F167" i="1"/>
  <c r="F166" i="1" s="1"/>
  <c r="G154" i="1"/>
  <c r="G153" i="1"/>
  <c r="F154" i="1"/>
  <c r="G104" i="1"/>
  <c r="G102" i="1"/>
  <c r="F102" i="1"/>
  <c r="F104" i="1"/>
  <c r="I323" i="1" l="1"/>
  <c r="J323" i="1" s="1"/>
  <c r="J349" i="1"/>
  <c r="I286" i="1"/>
  <c r="J286" i="1" s="1"/>
  <c r="J309" i="1"/>
  <c r="I89" i="1"/>
  <c r="J89" i="1" s="1"/>
  <c r="J90" i="1"/>
  <c r="I11" i="1"/>
  <c r="J11" i="1" s="1"/>
  <c r="J43" i="1"/>
  <c r="J132" i="1"/>
  <c r="I110" i="1"/>
  <c r="J110" i="1" s="1"/>
  <c r="I195" i="1"/>
  <c r="J195" i="1" s="1"/>
  <c r="F306" i="1"/>
  <c r="F219" i="1"/>
  <c r="F191" i="1"/>
  <c r="F101" i="1"/>
  <c r="G101" i="1"/>
  <c r="G112" i="1"/>
  <c r="F153" i="1"/>
  <c r="I387" i="1" l="1"/>
  <c r="J387" i="1" s="1"/>
  <c r="F190" i="1"/>
  <c r="G111" i="1"/>
  <c r="N336" i="1" l="1"/>
  <c r="N335" i="1"/>
  <c r="M334" i="1"/>
  <c r="K336" i="1"/>
  <c r="K335" i="1"/>
  <c r="K334" i="1"/>
  <c r="G150" i="1"/>
  <c r="G151" i="1"/>
  <c r="F151" i="1"/>
  <c r="F150" i="1" s="1"/>
  <c r="G245" i="1"/>
  <c r="G246" i="1"/>
  <c r="F246" i="1"/>
  <c r="F245" i="1" s="1"/>
  <c r="G385" i="1"/>
  <c r="G384" i="1" s="1"/>
  <c r="G383" i="1" s="1"/>
  <c r="G382" i="1" s="1"/>
  <c r="G380" i="1"/>
  <c r="G379" i="1" s="1"/>
  <c r="G377" i="1"/>
  <c r="G376" i="1" s="1"/>
  <c r="G371" i="1"/>
  <c r="G369" i="1"/>
  <c r="G364" i="1"/>
  <c r="G363" i="1" s="1"/>
  <c r="G361" i="1"/>
  <c r="G359" i="1"/>
  <c r="G356" i="1"/>
  <c r="G355" i="1" s="1"/>
  <c r="G353" i="1"/>
  <c r="G351" i="1"/>
  <c r="G347" i="1"/>
  <c r="G346" i="1" s="1"/>
  <c r="G344" i="1"/>
  <c r="G343" i="1" s="1"/>
  <c r="G341" i="1"/>
  <c r="G340" i="1" s="1"/>
  <c r="G338" i="1"/>
  <c r="G337" i="1" s="1"/>
  <c r="G334" i="1"/>
  <c r="G333" i="1" s="1"/>
  <c r="G330" i="1"/>
  <c r="G329" i="1" s="1"/>
  <c r="G328" i="1" s="1"/>
  <c r="G326" i="1"/>
  <c r="G325" i="1" s="1"/>
  <c r="G324" i="1" s="1"/>
  <c r="G318" i="1"/>
  <c r="G316" i="1"/>
  <c r="G314" i="1"/>
  <c r="G311" i="1"/>
  <c r="G310" i="1" s="1"/>
  <c r="G301" i="1"/>
  <c r="G300" i="1" s="1"/>
  <c r="G298" i="1"/>
  <c r="G297" i="1" s="1"/>
  <c r="G295" i="1"/>
  <c r="G294" i="1" s="1"/>
  <c r="G292" i="1"/>
  <c r="G291" i="1" s="1"/>
  <c r="G289" i="1"/>
  <c r="G288" i="1" s="1"/>
  <c r="G284" i="1"/>
  <c r="G283" i="1" s="1"/>
  <c r="G281" i="1"/>
  <c r="G280" i="1" s="1"/>
  <c r="G278" i="1"/>
  <c r="G277" i="1" s="1"/>
  <c r="G275" i="1"/>
  <c r="G274" i="1" s="1"/>
  <c r="G272" i="1"/>
  <c r="G270" i="1"/>
  <c r="G268" i="1"/>
  <c r="G265" i="1"/>
  <c r="G264" i="1" s="1"/>
  <c r="G261" i="1"/>
  <c r="G259" i="1"/>
  <c r="G256" i="1"/>
  <c r="G254" i="1"/>
  <c r="G249" i="1"/>
  <c r="G248" i="1" s="1"/>
  <c r="G242" i="1"/>
  <c r="G241" i="1" s="1"/>
  <c r="G239" i="1"/>
  <c r="G238" i="1" s="1"/>
  <c r="G235" i="1"/>
  <c r="G234" i="1" s="1"/>
  <c r="G226" i="1"/>
  <c r="G225" i="1" s="1"/>
  <c r="G223" i="1"/>
  <c r="G222" i="1" s="1"/>
  <c r="G217" i="1"/>
  <c r="G216" i="1" s="1"/>
  <c r="G214" i="1"/>
  <c r="G213" i="1" s="1"/>
  <c r="G211" i="1"/>
  <c r="G210" i="1" s="1"/>
  <c r="G207" i="1"/>
  <c r="G206" i="1" s="1"/>
  <c r="G204" i="1"/>
  <c r="G203" i="1" s="1"/>
  <c r="G201" i="1"/>
  <c r="G200" i="1" s="1"/>
  <c r="G198" i="1"/>
  <c r="G197" i="1" s="1"/>
  <c r="G188" i="1"/>
  <c r="G187" i="1" s="1"/>
  <c r="G183" i="1" s="1"/>
  <c r="G181" i="1"/>
  <c r="G180" i="1" s="1"/>
  <c r="G178" i="1"/>
  <c r="G177" i="1" s="1"/>
  <c r="G170" i="1"/>
  <c r="G169" i="1" s="1"/>
  <c r="G164" i="1"/>
  <c r="G163" i="1" s="1"/>
  <c r="G161" i="1"/>
  <c r="G160" i="1" s="1"/>
  <c r="G157" i="1"/>
  <c r="G156" i="1" s="1"/>
  <c r="G149" i="1" s="1"/>
  <c r="G147" i="1"/>
  <c r="G146" i="1" s="1"/>
  <c r="G144" i="1"/>
  <c r="G143" i="1" s="1"/>
  <c r="G139" i="1"/>
  <c r="G138" i="1" s="1"/>
  <c r="G136" i="1"/>
  <c r="G134" i="1"/>
  <c r="G133" i="1" s="1"/>
  <c r="G130" i="1"/>
  <c r="G129" i="1" s="1"/>
  <c r="G127" i="1"/>
  <c r="G126" i="1" s="1"/>
  <c r="G124" i="1"/>
  <c r="G123" i="1" s="1"/>
  <c r="G121" i="1"/>
  <c r="G120" i="1" s="1"/>
  <c r="G117" i="1"/>
  <c r="G116" i="1" s="1"/>
  <c r="G115" i="1" s="1"/>
  <c r="G108" i="1"/>
  <c r="G107" i="1" s="1"/>
  <c r="G106" i="1" s="1"/>
  <c r="G99" i="1"/>
  <c r="G98" i="1" s="1"/>
  <c r="G96" i="1"/>
  <c r="G94" i="1"/>
  <c r="G92" i="1"/>
  <c r="G87" i="1"/>
  <c r="G86" i="1" s="1"/>
  <c r="G85" i="1" s="1"/>
  <c r="G84" i="1" s="1"/>
  <c r="G79" i="1"/>
  <c r="G78" i="1" s="1"/>
  <c r="G76" i="1"/>
  <c r="G75" i="1" s="1"/>
  <c r="G70" i="1"/>
  <c r="G69" i="1" s="1"/>
  <c r="G67" i="1"/>
  <c r="G65" i="1"/>
  <c r="G64" i="1" s="1"/>
  <c r="G61" i="1"/>
  <c r="G60" i="1" s="1"/>
  <c r="G59" i="1" s="1"/>
  <c r="G57" i="1"/>
  <c r="G56" i="1" s="1"/>
  <c r="G54" i="1"/>
  <c r="G52" i="1"/>
  <c r="G51" i="1" s="1"/>
  <c r="G49" i="1"/>
  <c r="G47" i="1"/>
  <c r="G45" i="1"/>
  <c r="G41" i="1"/>
  <c r="G40" i="1" s="1"/>
  <c r="G39" i="1" s="1"/>
  <c r="G37" i="1"/>
  <c r="G36" i="1" s="1"/>
  <c r="G34" i="1"/>
  <c r="G32" i="1"/>
  <c r="G30" i="1"/>
  <c r="G27" i="1"/>
  <c r="G26" i="1" s="1"/>
  <c r="G23" i="1"/>
  <c r="G22" i="1" s="1"/>
  <c r="G20" i="1"/>
  <c r="G18" i="1"/>
  <c r="G14" i="1"/>
  <c r="G13" i="1" s="1"/>
  <c r="G12" i="1" s="1"/>
  <c r="G29" i="1" l="1"/>
  <c r="G267" i="1"/>
  <c r="G90" i="1"/>
  <c r="G89" i="1" s="1"/>
  <c r="G287" i="1"/>
  <c r="G91" i="1"/>
  <c r="G253" i="1"/>
  <c r="G63" i="1"/>
  <c r="G313" i="1"/>
  <c r="G209" i="1"/>
  <c r="G159" i="1"/>
  <c r="G142" i="1"/>
  <c r="G237" i="1"/>
  <c r="G368" i="1"/>
  <c r="G367" i="1" s="1"/>
  <c r="G358" i="1"/>
  <c r="G350" i="1"/>
  <c r="G349" i="1" s="1"/>
  <c r="G258" i="1"/>
  <c r="G119" i="1"/>
  <c r="G44" i="1"/>
  <c r="G17" i="1"/>
  <c r="G25" i="1"/>
  <c r="G196" i="1"/>
  <c r="G132" i="1"/>
  <c r="G263" i="1"/>
  <c r="G366" i="1"/>
  <c r="G332" i="1"/>
  <c r="G244" i="1" l="1"/>
  <c r="G195" i="1" s="1"/>
  <c r="G16" i="1"/>
  <c r="G110" i="1"/>
  <c r="G309" i="1"/>
  <c r="G286" i="1" s="1"/>
  <c r="G43" i="1"/>
  <c r="G141" i="1"/>
  <c r="G323" i="1"/>
  <c r="F385" i="1"/>
  <c r="F380" i="1"/>
  <c r="F377" i="1"/>
  <c r="F371" i="1"/>
  <c r="F369" i="1"/>
  <c r="F364" i="1"/>
  <c r="F358" i="1"/>
  <c r="F361" i="1"/>
  <c r="F359" i="1"/>
  <c r="F356" i="1"/>
  <c r="F350" i="1"/>
  <c r="F353" i="1"/>
  <c r="F351" i="1"/>
  <c r="F347" i="1"/>
  <c r="F344" i="1"/>
  <c r="F341" i="1"/>
  <c r="F338" i="1"/>
  <c r="L334" i="1"/>
  <c r="N334" i="1" s="1"/>
  <c r="F334" i="1"/>
  <c r="F333" i="1" s="1"/>
  <c r="F330" i="1"/>
  <c r="F326" i="1"/>
  <c r="F318" i="1"/>
  <c r="F316" i="1"/>
  <c r="F314" i="1"/>
  <c r="F311" i="1"/>
  <c r="F301" i="1"/>
  <c r="F298" i="1"/>
  <c r="F295" i="1"/>
  <c r="F292" i="1"/>
  <c r="F289" i="1"/>
  <c r="F284" i="1"/>
  <c r="F281" i="1"/>
  <c r="F278" i="1"/>
  <c r="F275" i="1"/>
  <c r="F272" i="1"/>
  <c r="F270" i="1"/>
  <c r="F268" i="1"/>
  <c r="F267" i="1" s="1"/>
  <c r="F265" i="1"/>
  <c r="F261" i="1"/>
  <c r="F259" i="1"/>
  <c r="F256" i="1"/>
  <c r="F254" i="1"/>
  <c r="F249" i="1"/>
  <c r="F242" i="1"/>
  <c r="F239" i="1"/>
  <c r="F235" i="1"/>
  <c r="F226" i="1"/>
  <c r="F223" i="1"/>
  <c r="F217" i="1"/>
  <c r="F214" i="1"/>
  <c r="F211" i="1"/>
  <c r="F204" i="1"/>
  <c r="F201" i="1"/>
  <c r="F198" i="1"/>
  <c r="F188" i="1"/>
  <c r="F181" i="1"/>
  <c r="F178" i="1"/>
  <c r="F170" i="1"/>
  <c r="F164" i="1"/>
  <c r="F161" i="1"/>
  <c r="F157" i="1"/>
  <c r="F147" i="1"/>
  <c r="F144" i="1"/>
  <c r="F139" i="1"/>
  <c r="F133" i="1"/>
  <c r="F136" i="1"/>
  <c r="F134" i="1"/>
  <c r="F130" i="1"/>
  <c r="F127" i="1"/>
  <c r="F124" i="1"/>
  <c r="F121" i="1"/>
  <c r="F117" i="1"/>
  <c r="F108" i="1"/>
  <c r="F99" i="1"/>
  <c r="F96" i="1"/>
  <c r="F94" i="1"/>
  <c r="F92" i="1"/>
  <c r="F91" i="1" s="1"/>
  <c r="F87" i="1"/>
  <c r="F79" i="1"/>
  <c r="F76" i="1"/>
  <c r="F70" i="1"/>
  <c r="F64" i="1"/>
  <c r="F67" i="1"/>
  <c r="F65" i="1"/>
  <c r="F61" i="1"/>
  <c r="F57" i="1"/>
  <c r="F54" i="1"/>
  <c r="F52" i="1"/>
  <c r="F51" i="1" s="1"/>
  <c r="F49" i="1"/>
  <c r="F47" i="1"/>
  <c r="F45" i="1"/>
  <c r="F41" i="1"/>
  <c r="F37" i="1"/>
  <c r="F34" i="1"/>
  <c r="F32" i="1"/>
  <c r="F30" i="1"/>
  <c r="F27" i="1"/>
  <c r="F23" i="1"/>
  <c r="F20" i="1"/>
  <c r="F18" i="1"/>
  <c r="F17" i="1" s="1"/>
  <c r="F14" i="1"/>
  <c r="F368" i="1" l="1"/>
  <c r="F313" i="1"/>
  <c r="F258" i="1"/>
  <c r="F253" i="1"/>
  <c r="F248" i="1"/>
  <c r="F44" i="1"/>
  <c r="F29" i="1"/>
  <c r="G11" i="1"/>
  <c r="G387" i="1" s="1"/>
  <c r="F238" i="1"/>
  <c r="F310" i="1"/>
  <c r="F274" i="1"/>
  <c r="F277" i="1"/>
  <c r="F283" i="1"/>
  <c r="F264" i="1"/>
  <c r="F206" i="1"/>
  <c r="F203" i="1"/>
  <c r="F177" i="1"/>
  <c r="F180" i="1"/>
  <c r="F169" i="1"/>
  <c r="F75" i="1"/>
  <c r="F160" i="1"/>
  <c r="F126" i="1"/>
  <c r="F129" i="1"/>
  <c r="F146" i="1"/>
  <c r="F107" i="1"/>
  <c r="F143" i="1"/>
  <c r="F26" i="1"/>
  <c r="F40" i="1"/>
  <c r="F69" i="1"/>
  <c r="F36" i="1"/>
  <c r="F60" i="1"/>
  <c r="F78" i="1"/>
  <c r="F120" i="1"/>
  <c r="F163" i="1"/>
  <c r="F197" i="1"/>
  <c r="F22" i="1"/>
  <c r="F86" i="1"/>
  <c r="F123" i="1"/>
  <c r="F138" i="1"/>
  <c r="F200" i="1"/>
  <c r="F241" i="1"/>
  <c r="F280" i="1"/>
  <c r="F329" i="1"/>
  <c r="F363" i="1"/>
  <c r="F13" i="1"/>
  <c r="F56" i="1"/>
  <c r="F98" i="1"/>
  <c r="F90" i="1" s="1"/>
  <c r="F187" i="1"/>
  <c r="F183" i="1" s="1"/>
  <c r="F213" i="1"/>
  <c r="F222" i="1"/>
  <c r="F234" i="1"/>
  <c r="F288" i="1"/>
  <c r="F294" i="1"/>
  <c r="F300" i="1"/>
  <c r="F340" i="1"/>
  <c r="F346" i="1"/>
  <c r="F379" i="1"/>
  <c r="F384" i="1"/>
  <c r="F116" i="1"/>
  <c r="F156" i="1"/>
  <c r="F149" i="1" s="1"/>
  <c r="F210" i="1"/>
  <c r="F216" i="1"/>
  <c r="F225" i="1"/>
  <c r="F291" i="1"/>
  <c r="F297" i="1"/>
  <c r="F325" i="1"/>
  <c r="F337" i="1"/>
  <c r="F343" i="1"/>
  <c r="F355" i="1"/>
  <c r="F376" i="1"/>
  <c r="F367" i="1" l="1"/>
  <c r="F287" i="1"/>
  <c r="F63" i="1"/>
  <c r="F309" i="1"/>
  <c r="F328" i="1"/>
  <c r="F209" i="1"/>
  <c r="F159" i="1"/>
  <c r="F142" i="1"/>
  <c r="F119" i="1"/>
  <c r="F106" i="1"/>
  <c r="F39" i="1"/>
  <c r="F25" i="1"/>
  <c r="F85" i="1"/>
  <c r="F132" i="1"/>
  <c r="F263" i="1"/>
  <c r="F196" i="1"/>
  <c r="F16" i="1"/>
  <c r="F237" i="1"/>
  <c r="F59" i="1"/>
  <c r="F349" i="1"/>
  <c r="F324" i="1"/>
  <c r="F43" i="1"/>
  <c r="F332" i="1"/>
  <c r="F244" i="1"/>
  <c r="F115" i="1"/>
  <c r="F383" i="1"/>
  <c r="F12" i="1"/>
  <c r="F110" i="1" l="1"/>
  <c r="F84" i="1"/>
  <c r="F286" i="1"/>
  <c r="F89" i="1"/>
  <c r="F382" i="1"/>
  <c r="F366" i="1"/>
  <c r="F141" i="1"/>
  <c r="F11" i="1"/>
  <c r="F195" i="1"/>
  <c r="F323" i="1"/>
  <c r="F387" i="1" l="1"/>
</calcChain>
</file>

<file path=xl/sharedStrings.xml><?xml version="1.0" encoding="utf-8"?>
<sst xmlns="http://schemas.openxmlformats.org/spreadsheetml/2006/main" count="1866" uniqueCount="292">
  <si>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</si>
  <si>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</si>
  <si>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</si>
  <si>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</si>
  <si>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</si>
  <si>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</si>
  <si>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</si>
  <si>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</si>
  <si>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</si>
  <si>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</si>
  <si>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</si>
  <si>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</si>
  <si>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</si>
  <si>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</si>
  <si>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</si>
  <si>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</si>
  <si>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</si>
  <si>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образавания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</si>
  <si>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</si>
  <si>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</si>
  <si>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</si>
  <si>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</si>
  <si>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</si>
  <si>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</si>
  <si>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</si>
  <si>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</si>
  <si>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</si>
  <si>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</si>
  <si>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</si>
  <si>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</si>
  <si>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</si>
  <si>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Информационное обеспечение деятельности органов местного самоуправления</t>
  </si>
  <si>
    <t>70 0 00 80070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</si>
  <si>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</si>
  <si>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</si>
  <si>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</si>
  <si>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</si>
  <si>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</si>
  <si>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</si>
  <si>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</si>
  <si>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</si>
  <si>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</si>
  <si>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</si>
  <si>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</si>
  <si>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</si>
  <si>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01 0 12 51200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</si>
  <si>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</si>
  <si>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</si>
  <si>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</si>
  <si>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</si>
  <si>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</si>
  <si>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</si>
  <si>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</si>
  <si>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</si>
  <si>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</si>
  <si>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</si>
  <si>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</si>
  <si>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</si>
  <si>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</si>
  <si>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</si>
  <si>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</si>
  <si>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</si>
  <si>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</si>
  <si>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</si>
  <si>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</si>
  <si>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</si>
  <si>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</si>
  <si>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</si>
  <si>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</si>
  <si>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</si>
  <si>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Мобилизационная и вневойсковая подготовка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</si>
  <si>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</si>
  <si>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</si>
  <si>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</si>
  <si>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</si>
  <si>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</si>
  <si>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</si>
  <si>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</si>
  <si>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</si>
  <si>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</si>
  <si>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</si>
  <si>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Обеспечение пожарной безопасности</t>
  </si>
  <si>
    <t>10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</si>
  <si>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</si>
  <si>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</si>
  <si>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</si>
  <si>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</si>
  <si>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</si>
  <si>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</si>
  <si>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</si>
  <si>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</si>
  <si>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</si>
  <si>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</si>
  <si>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</si>
  <si>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</si>
  <si>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</si>
  <si>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</si>
  <si>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</si>
  <si>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</si>
  <si>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</si>
  <si>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</si>
  <si>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</si>
  <si>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</si>
  <si>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</si>
  <si>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</si>
  <si>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</si>
  <si>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</si>
  <si>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</si>
  <si>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</si>
  <si>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</si>
  <si>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</si>
  <si>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</si>
  <si>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</si>
  <si>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</si>
  <si>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</si>
  <si>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Строительство и реконструкция (модернизация) объектов питьевого водоснабжения</t>
  </si>
  <si>
    <t>01 6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</si>
  <si>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</si>
  <si>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</si>
  <si>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</si>
  <si>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</si>
  <si>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</si>
  <si>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</si>
  <si>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</si>
  <si>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</si>
  <si>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</si>
  <si>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</si>
  <si>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</si>
  <si>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</si>
  <si>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</si>
  <si>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</si>
  <si>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</si>
  <si>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Образование</t>
  </si>
  <si>
    <t>07</t>
  </si>
  <si>
    <t>Дошкольное образование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</si>
  <si>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</si>
  <si>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</si>
  <si>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</si>
  <si>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</si>
  <si>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Общее образование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</si>
  <si>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</si>
  <si>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</si>
  <si>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</si>
  <si>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</si>
  <si>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Дополнительное образование детей</t>
  </si>
  <si>
    <t>Организации дополнительного образования</t>
  </si>
  <si>
    <t>04 3 31 80320</t>
  </si>
  <si>
    <t>Оснащение объектов спортивной инфраструктуры спортивно-технологическим оборудованием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</si>
  <si>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</si>
  <si>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</si>
  <si>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</si>
  <si>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</si>
  <si>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</si>
  <si>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Противодействие злоупотреблению наркотиками и их незаконному обороту</t>
  </si>
  <si>
    <t>04 4 41 81150</t>
  </si>
  <si>
    <t>Социальное обеспечение и иные выплаты населению</t>
  </si>
  <si>
    <t>300</t>
  </si>
  <si>
    <t>Иные выплаты населению</t>
  </si>
  <si>
    <t>360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</si>
  <si>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</si>
  <si>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</si>
  <si>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</si>
  <si>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</si>
  <si>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</si>
  <si>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</si>
  <si>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</si>
  <si>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</si>
  <si>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</si>
  <si>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</si>
  <si>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</si>
  <si>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</si>
  <si>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</si>
  <si>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</si>
  <si>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</si>
  <si>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</si>
  <si>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</si>
  <si>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</si>
  <si>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</si>
  <si>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</si>
  <si>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</si>
  <si>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</si>
  <si>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</si>
  <si>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</si>
  <si>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</si>
  <si>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</si>
  <si>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</si>
  <si>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</si>
  <si>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</si>
  <si>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</si>
  <si>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</si>
  <si>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</si>
  <si>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</si>
  <si>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</si>
  <si>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</si>
  <si>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</si>
  <si>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</si>
  <si>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</si>
  <si>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</si>
  <si>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</si>
  <si>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</si>
  <si>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</si>
  <si>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</si>
  <si>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</si>
  <si>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</si>
  <si>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01 7 13 52600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</si>
  <si>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</si>
  <si>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</si>
  <si>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</si>
  <si>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</si>
  <si>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</si>
  <si>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Оказание поддержки социально ориентированным некомерческим организациям</t>
  </si>
  <si>
    <t>01 0 61 82540</t>
  </si>
  <si>
    <t>630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</si>
  <si>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</si>
  <si>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01 7 12 16721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</si>
  <si>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</si>
  <si>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01 7 12 16722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</si>
  <si>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</si>
  <si>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</si>
  <si>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</si>
  <si>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</si>
  <si>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Обслуживание муниципального долга</t>
  </si>
  <si>
    <t>02 0 11 83000</t>
  </si>
  <si>
    <t>Обслуживание государственного (муниципального) долга</t>
  </si>
  <si>
    <t>700</t>
  </si>
  <si>
    <t>730</t>
  </si>
  <si>
    <t>70 0 00 80080</t>
  </si>
  <si>
    <t>ИТОГО:</t>
  </si>
  <si>
    <t>Другие вопросы в области жилищно-коммунального хозяйства</t>
  </si>
  <si>
    <t>Условно утвержденные расходы</t>
  </si>
  <si>
    <t>Замена оконных блоков муниципальных образовательных организаций Брянской области</t>
  </si>
  <si>
    <t>03 2 21 S4860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</si>
  <si>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</si>
  <si>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</si>
  <si>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</si>
  <si>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Обслуживание государственного (муниципального) внутреннего долга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</si>
  <si>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</si>
  <si>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</si>
  <si>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</si>
  <si>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</si>
  <si>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</si>
  <si>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</si>
  <si>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</si>
  <si>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</si>
  <si>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Выплата единовременного пособия при всех формах устройства детей, лишенных родительского попечения, в семью</t>
  </si>
  <si>
    <t>Бюджетные инвестиции в объекты капитального строительства муниципальной собственности</t>
  </si>
  <si>
    <t>07 0 13 81680</t>
  </si>
  <si>
    <t>07 0 P5 52280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</si>
  <si>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</si>
  <si>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</si>
  <si>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</si>
  <si>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</si>
  <si>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</si>
  <si>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01 6 11 81710</t>
  </si>
  <si>
    <t>Повышение энергетической эффективности и обеспечение энергосбережения</t>
  </si>
  <si>
    <t>01 2 11 83260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</si>
  <si>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</si>
  <si>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</si>
  <si>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</si>
  <si>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</si>
  <si>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</si>
  <si>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</si>
  <si>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</si>
  <si>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</si>
  <si>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</si>
  <si>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</si>
  <si>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</si>
  <si>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</si>
  <si>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</si>
  <si>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</si>
  <si>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</si>
  <si>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</si>
  <si>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</si>
  <si>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</si>
  <si>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</si>
  <si>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07 0 12 82310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</si>
  <si>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</si>
  <si>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</si>
  <si>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</si>
  <si>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</si>
  <si>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</si>
  <si>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 xml:space="preserve">Приложение </t>
  </si>
  <si>
    <t>к пояснительной записке</t>
  </si>
  <si>
    <t>Расходы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за 1 квартал 2020 года</t>
  </si>
  <si>
    <t>Проведение Всероссийской переписи населения 2020 года</t>
  </si>
  <si>
    <t>01 0 81 54690</t>
  </si>
  <si>
    <t>Проведение ремонта спортивных сооружений</t>
  </si>
  <si>
    <t>04 3 61 S7680</t>
  </si>
  <si>
    <t>Бюджетные ассигнования, утвержденные решением о бюджете на 2020год</t>
  </si>
  <si>
    <t>Бюджетные ассигнования, утвержденные сводной бюджетной росписью с учетом изменений на 2020 год</t>
  </si>
  <si>
    <t>Кассовое исполнение за 1 квартал 2020года</t>
  </si>
  <si>
    <t>Процент исполнения к сводной бюджетной росписи с учетом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</si>
</sst>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12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name val="Times New Roman"/>
      <family val="1"/>
      <charset val="204"/>
    </font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4" fontId="4" fillId="0" borderId="0" applyFont="0" applyFill="0" applyBorder="0" applyAlignment="0" applyProtection="0"/>
  </cellStyleXfs>
  <cellXfs count="5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10" fillId="2" borderId="2" xfId="0" applyFont="1" applyFill="1" applyBorder="1" applyAlignment="1"/>
    <xf numFmtId="0" fontId="10" fillId="2" borderId="2" xfId="0" applyFont="1" applyFill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8"/>
  <sheetViews>
    <sheetView tabSelected="1" topLeftCell="A373" zoomScale="80" zoomScaleNormal="80" workbookViewId="0">
      <selection activeCell="J387" sqref="J387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5" customWidth="1"/>
    <col min="7" max="7" width="25" style="9" hidden="1" customWidth="1"/>
    <col min="8" max="8" width="25" style="9" customWidth="1"/>
    <col min="9" max="9" width="25.5" customWidth="1"/>
    <col min="10" max="10" width="25.5" style="9" customWidth="1"/>
    <col min="11" max="11" width="25.5" style="9" hidden="1" customWidth="1"/>
    <col min="12" max="12" width="26.1640625" hidden="1" customWidth="1"/>
    <col min="13" max="14" width="26.1640625" style="9" hidden="1" customWidth="1"/>
  </cols>
  <sheetData>
    <row r="1" spans="1:14" x14ac:dyDescent="0.2">
      <c r="A1" t="s">
        <v>0</v>
      </c>
      <c r="F1" s="42"/>
      <c r="G1" s="42"/>
      <c r="H1" s="42"/>
      <c r="I1" s="42"/>
      <c r="J1" s="42"/>
      <c r="K1" s="42"/>
      <c r="L1" s="42"/>
    </row>
    <row r="2" spans="1:14" x14ac:dyDescent="0.2">
      <c r="F2" s="43" t="s">
        <v>281</v>
      </c>
      <c r="G2" s="43"/>
      <c r="H2" s="43"/>
      <c r="I2" s="43"/>
      <c r="J2" s="43"/>
      <c r="K2" s="43"/>
      <c r="L2" s="43"/>
      <c r="M2" s="10"/>
      <c r="N2" s="10"/>
    </row>
    <row r="3" spans="1:14" x14ac:dyDescent="0.2">
      <c r="F3" s="43" t="s">
        <v>282</v>
      </c>
      <c r="G3" s="43"/>
      <c r="H3" s="43"/>
      <c r="I3" s="43"/>
      <c r="J3" s="43"/>
      <c r="K3" s="43"/>
      <c r="L3" s="43"/>
      <c r="M3" s="10"/>
      <c r="N3" s="10"/>
    </row>
    <row r="4" spans="1:14" ht="8.25" customHeight="1" x14ac:dyDescent="0.2">
      <c r="F4" s="43"/>
      <c r="G4" s="43"/>
      <c r="H4" s="43"/>
      <c r="I4" s="43"/>
      <c r="J4" s="43"/>
      <c r="K4" s="43"/>
      <c r="L4" s="43"/>
      <c r="M4" s="10"/>
      <c r="N4" s="10"/>
    </row>
    <row r="5" spans="1:14" ht="36" hidden="1" customHeight="1" x14ac:dyDescent="0.2">
      <c r="F5" s="44"/>
      <c r="G5" s="44"/>
      <c r="H5" s="44"/>
      <c r="I5" s="44"/>
      <c r="J5" s="44"/>
      <c r="K5" s="44"/>
      <c r="L5" s="44"/>
      <c r="M5" s="11"/>
      <c r="N5" s="11"/>
    </row>
    <row r="6" spans="1:14" ht="14.25" customHeight="1" x14ac:dyDescent="0.2">
      <c r="A6" s="1" t="s">
        <v>0</v>
      </c>
      <c r="B6" s="1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6"/>
      <c r="H6" s="6"/>
      <c r="I6" s="39" t="s">
        <v>0</v>
      </c>
      <c r="J6" s="39"/>
      <c r="K6" s="39"/>
      <c r="L6" s="39"/>
      <c r="M6" s="6"/>
      <c r="N6" s="6"/>
    </row>
    <row r="7" spans="1:14" ht="32.25" customHeight="1" x14ac:dyDescent="0.2">
      <c r="A7" s="40" t="s">
        <v>283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7"/>
      <c r="N7" s="7"/>
    </row>
    <row r="8" spans="1:14" ht="15" customHeight="1" x14ac:dyDescent="0.2">
      <c r="A8" s="41" t="s">
        <v>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8"/>
      <c r="N8" s="8"/>
    </row>
    <row r="9" spans="1:14" ht="123" customHeight="1" x14ac:dyDescent="0.2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288</v>
      </c>
      <c r="G9" s="3" t="s">
        <v>289</v>
      </c>
      <c r="H9" s="3" t="s">
        <v>289</v>
      </c>
      <c r="I9" s="3" t="s">
        <v>290</v>
      </c>
      <c r="J9" s="3" t="s">
        <v>291</v>
      </c>
      <c r="K9" s="3"/>
      <c r="L9" s="3"/>
      <c r="M9" s="3"/>
      <c r="N9" s="15"/>
    </row>
    <row r="10" spans="1:14" ht="15.75" x14ac:dyDescent="0.2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/>
      <c r="H10" s="3"/>
      <c r="I10" s="3"/>
      <c r="J10" s="3"/>
      <c r="K10" s="3"/>
      <c r="L10" s="12"/>
      <c r="M10" s="16"/>
      <c r="N10" s="17"/>
    </row>
    <row r="11" spans="1:14" ht="15.75" x14ac:dyDescent="0.2">
      <c r="A11" s="52" t="s">
        <v>13</v>
      </c>
      <c r="B11" s="53" t="s">
        <v>14</v>
      </c>
      <c r="C11" s="53" t="s">
        <v>0</v>
      </c>
      <c r="D11" s="53" t="s">
        <v>0</v>
      </c>
      <c r="E11" s="53" t="s">
        <v>0</v>
      </c>
      <c r="F11" s="50">
        <f>+F12+F16+F25+F39+F43+F59+F63</f>
        <v>26044029.920000002</v>
      </c>
      <c r="G11" s="50">
        <f>+G12+G16+G25+G39+G43+G59+G63</f>
        <v>874859.91999999993</v>
      </c>
      <c r="H11" s="50">
        <f t="shared" ref="H11:I11" si="0">+H12+H16+H25+H39+H43+H59+H63</f>
        <v>26292607.920000002</v>
      </c>
      <c r="I11" s="50">
        <f t="shared" si="0"/>
        <v>4936833.1500000004</v>
      </c>
      <c r="J11" s="54">
        <f>I11/H11</f>
        <v>0.18776506176265226</v>
      </c>
      <c r="K11" s="4"/>
      <c r="L11" s="13"/>
      <c r="M11" s="18"/>
      <c r="N11" s="18"/>
    </row>
    <row r="12" spans="1:14" ht="63" x14ac:dyDescent="0.2">
      <c r="A12" s="45" t="s">
        <v>15</v>
      </c>
      <c r="B12" s="24" t="s">
        <v>14</v>
      </c>
      <c r="C12" s="24" t="s">
        <v>16</v>
      </c>
      <c r="D12" s="24" t="s">
        <v>0</v>
      </c>
      <c r="E12" s="24" t="s">
        <v>0</v>
      </c>
      <c r="F12" s="25">
        <f t="shared" ref="F12:I14" si="1">F13</f>
        <v>1144261</v>
      </c>
      <c r="G12" s="25">
        <f t="shared" si="1"/>
        <v>0</v>
      </c>
      <c r="H12" s="25">
        <f t="shared" si="1"/>
        <v>1144261</v>
      </c>
      <c r="I12" s="25">
        <f t="shared" si="1"/>
        <v>148201.65</v>
      </c>
      <c r="J12" s="38">
        <f t="shared" ref="J12:J75" si="2">I12/H12</f>
        <v>0.12951734787780061</v>
      </c>
      <c r="K12" s="4"/>
      <c r="L12" s="13"/>
      <c r="M12" s="18"/>
      <c r="N12" s="18"/>
    </row>
    <row r="13" spans="1:14" ht="31.5" x14ac:dyDescent="0.2">
      <c r="A13" s="22" t="s">
        <v>17</v>
      </c>
      <c r="B13" s="24" t="s">
        <v>14</v>
      </c>
      <c r="C13" s="24" t="s">
        <v>16</v>
      </c>
      <c r="D13" s="24" t="s">
        <v>18</v>
      </c>
      <c r="E13" s="46" t="s">
        <v>0</v>
      </c>
      <c r="F13" s="25">
        <f t="shared" si="1"/>
        <v>1144261</v>
      </c>
      <c r="G13" s="25">
        <f t="shared" si="1"/>
        <v>0</v>
      </c>
      <c r="H13" s="25">
        <f t="shared" si="1"/>
        <v>1144261</v>
      </c>
      <c r="I13" s="25">
        <f t="shared" si="1"/>
        <v>148201.65</v>
      </c>
      <c r="J13" s="38">
        <f t="shared" si="2"/>
        <v>0.12951734787780061</v>
      </c>
      <c r="K13" s="4"/>
      <c r="L13" s="13"/>
      <c r="M13" s="18"/>
      <c r="N13" s="18"/>
    </row>
    <row r="14" spans="1:14" ht="110.25" x14ac:dyDescent="0.2">
      <c r="A14" s="22" t="s">
        <v>19</v>
      </c>
      <c r="B14" s="24" t="s">
        <v>14</v>
      </c>
      <c r="C14" s="24" t="s">
        <v>16</v>
      </c>
      <c r="D14" s="24" t="s">
        <v>18</v>
      </c>
      <c r="E14" s="24" t="s">
        <v>20</v>
      </c>
      <c r="F14" s="25">
        <f t="shared" si="1"/>
        <v>1144261</v>
      </c>
      <c r="G14" s="25">
        <f t="shared" si="1"/>
        <v>0</v>
      </c>
      <c r="H14" s="25">
        <f t="shared" si="1"/>
        <v>1144261</v>
      </c>
      <c r="I14" s="25">
        <f t="shared" si="1"/>
        <v>148201.65</v>
      </c>
      <c r="J14" s="38">
        <f t="shared" si="2"/>
        <v>0.12951734787780061</v>
      </c>
      <c r="K14" s="4"/>
      <c r="L14" s="13"/>
      <c r="M14" s="18"/>
      <c r="N14" s="18"/>
    </row>
    <row r="15" spans="1:14" ht="47.25" x14ac:dyDescent="0.2">
      <c r="A15" s="22" t="s">
        <v>21</v>
      </c>
      <c r="B15" s="24" t="s">
        <v>14</v>
      </c>
      <c r="C15" s="24" t="s">
        <v>16</v>
      </c>
      <c r="D15" s="24" t="s">
        <v>18</v>
      </c>
      <c r="E15" s="24" t="s">
        <v>22</v>
      </c>
      <c r="F15" s="25">
        <v>1144261</v>
      </c>
      <c r="G15" s="25">
        <v>0</v>
      </c>
      <c r="H15" s="25">
        <v>1144261</v>
      </c>
      <c r="I15" s="25">
        <v>148201.65</v>
      </c>
      <c r="J15" s="38">
        <f t="shared" si="2"/>
        <v>0.12951734787780061</v>
      </c>
      <c r="K15" s="4"/>
      <c r="L15" s="13"/>
      <c r="M15" s="18"/>
      <c r="N15" s="18"/>
    </row>
    <row r="16" spans="1:14" ht="78.75" x14ac:dyDescent="0.2">
      <c r="A16" s="45" t="s">
        <v>23</v>
      </c>
      <c r="B16" s="24" t="s">
        <v>14</v>
      </c>
      <c r="C16" s="24" t="s">
        <v>24</v>
      </c>
      <c r="D16" s="24" t="s">
        <v>0</v>
      </c>
      <c r="E16" s="24" t="s">
        <v>0</v>
      </c>
      <c r="F16" s="25">
        <f>F17+F22</f>
        <v>1199232</v>
      </c>
      <c r="G16" s="25">
        <f>G17+G22</f>
        <v>140000</v>
      </c>
      <c r="H16" s="25">
        <f t="shared" ref="H16:I16" si="3">H17+H22</f>
        <v>1199232</v>
      </c>
      <c r="I16" s="25">
        <f t="shared" si="3"/>
        <v>307684.43</v>
      </c>
      <c r="J16" s="38">
        <f t="shared" si="2"/>
        <v>0.25656789511954314</v>
      </c>
      <c r="K16" s="4"/>
      <c r="L16" s="13"/>
      <c r="M16" s="18"/>
      <c r="N16" s="18"/>
    </row>
    <row r="17" spans="1:14" ht="47.25" x14ac:dyDescent="0.2">
      <c r="A17" s="22" t="s">
        <v>25</v>
      </c>
      <c r="B17" s="24" t="s">
        <v>14</v>
      </c>
      <c r="C17" s="24" t="s">
        <v>24</v>
      </c>
      <c r="D17" s="24" t="s">
        <v>26</v>
      </c>
      <c r="E17" s="46" t="s">
        <v>0</v>
      </c>
      <c r="F17" s="25">
        <f>F18+F20</f>
        <v>979232</v>
      </c>
      <c r="G17" s="25">
        <f>G18+G20</f>
        <v>20000</v>
      </c>
      <c r="H17" s="25">
        <f t="shared" ref="H17:I17" si="4">H18+H20</f>
        <v>979232</v>
      </c>
      <c r="I17" s="25">
        <f t="shared" si="4"/>
        <v>207694.43</v>
      </c>
      <c r="J17" s="38">
        <f t="shared" si="2"/>
        <v>0.21209930843763275</v>
      </c>
      <c r="K17" s="4"/>
      <c r="L17" s="13"/>
      <c r="M17" s="18"/>
      <c r="N17" s="18"/>
    </row>
    <row r="18" spans="1:14" ht="110.25" x14ac:dyDescent="0.2">
      <c r="A18" s="22" t="s">
        <v>19</v>
      </c>
      <c r="B18" s="24" t="s">
        <v>14</v>
      </c>
      <c r="C18" s="24" t="s">
        <v>24</v>
      </c>
      <c r="D18" s="24" t="s">
        <v>26</v>
      </c>
      <c r="E18" s="24" t="s">
        <v>20</v>
      </c>
      <c r="F18" s="25">
        <f>F19</f>
        <v>818729</v>
      </c>
      <c r="G18" s="25">
        <f>G19</f>
        <v>0</v>
      </c>
      <c r="H18" s="25">
        <f t="shared" ref="H18:I18" si="5">H19</f>
        <v>818729</v>
      </c>
      <c r="I18" s="25">
        <f t="shared" si="5"/>
        <v>130472.78</v>
      </c>
      <c r="J18" s="38">
        <f t="shared" si="2"/>
        <v>0.15936015458106406</v>
      </c>
      <c r="K18" s="4"/>
      <c r="L18" s="13"/>
      <c r="M18" s="18"/>
      <c r="N18" s="18"/>
    </row>
    <row r="19" spans="1:14" ht="47.25" x14ac:dyDescent="0.2">
      <c r="A19" s="22" t="s">
        <v>21</v>
      </c>
      <c r="B19" s="24" t="s">
        <v>14</v>
      </c>
      <c r="C19" s="24" t="s">
        <v>24</v>
      </c>
      <c r="D19" s="24" t="s">
        <v>26</v>
      </c>
      <c r="E19" s="24" t="s">
        <v>22</v>
      </c>
      <c r="F19" s="25">
        <v>818729</v>
      </c>
      <c r="G19" s="25">
        <v>0</v>
      </c>
      <c r="H19" s="25">
        <v>818729</v>
      </c>
      <c r="I19" s="25">
        <v>130472.78</v>
      </c>
      <c r="J19" s="38">
        <f t="shared" si="2"/>
        <v>0.15936015458106406</v>
      </c>
      <c r="K19" s="4"/>
      <c r="L19" s="13"/>
      <c r="M19" s="18"/>
      <c r="N19" s="18"/>
    </row>
    <row r="20" spans="1:14" ht="47.25" x14ac:dyDescent="0.2">
      <c r="A20" s="22" t="s">
        <v>27</v>
      </c>
      <c r="B20" s="24" t="s">
        <v>14</v>
      </c>
      <c r="C20" s="24" t="s">
        <v>24</v>
      </c>
      <c r="D20" s="24" t="s">
        <v>26</v>
      </c>
      <c r="E20" s="24" t="s">
        <v>28</v>
      </c>
      <c r="F20" s="25">
        <f>F21</f>
        <v>160503</v>
      </c>
      <c r="G20" s="25">
        <f>G21</f>
        <v>20000</v>
      </c>
      <c r="H20" s="25">
        <f t="shared" ref="H20:I20" si="6">H21</f>
        <v>160503</v>
      </c>
      <c r="I20" s="25">
        <f t="shared" si="6"/>
        <v>77221.649999999994</v>
      </c>
      <c r="J20" s="38">
        <f t="shared" si="2"/>
        <v>0.48112278275172421</v>
      </c>
      <c r="K20" s="4"/>
      <c r="L20" s="13"/>
      <c r="M20" s="18"/>
      <c r="N20" s="18"/>
    </row>
    <row r="21" spans="1:14" ht="47.25" x14ac:dyDescent="0.2">
      <c r="A21" s="22" t="s">
        <v>29</v>
      </c>
      <c r="B21" s="24" t="s">
        <v>14</v>
      </c>
      <c r="C21" s="24" t="s">
        <v>24</v>
      </c>
      <c r="D21" s="24" t="s">
        <v>26</v>
      </c>
      <c r="E21" s="24" t="s">
        <v>30</v>
      </c>
      <c r="F21" s="25">
        <v>160503</v>
      </c>
      <c r="G21" s="25">
        <v>20000</v>
      </c>
      <c r="H21" s="25">
        <v>160503</v>
      </c>
      <c r="I21" s="25">
        <v>77221.649999999994</v>
      </c>
      <c r="J21" s="38">
        <f t="shared" si="2"/>
        <v>0.48112278275172421</v>
      </c>
      <c r="K21" s="4"/>
      <c r="L21" s="13"/>
      <c r="M21" s="18"/>
      <c r="N21" s="18"/>
    </row>
    <row r="22" spans="1:14" ht="47.25" x14ac:dyDescent="0.2">
      <c r="A22" s="22" t="s">
        <v>31</v>
      </c>
      <c r="B22" s="24" t="s">
        <v>14</v>
      </c>
      <c r="C22" s="24" t="s">
        <v>24</v>
      </c>
      <c r="D22" s="24" t="s">
        <v>32</v>
      </c>
      <c r="E22" s="46" t="s">
        <v>0</v>
      </c>
      <c r="F22" s="25">
        <f t="shared" ref="F22:I23" si="7">F23</f>
        <v>220000</v>
      </c>
      <c r="G22" s="25">
        <f t="shared" si="7"/>
        <v>120000</v>
      </c>
      <c r="H22" s="25">
        <f t="shared" si="7"/>
        <v>220000</v>
      </c>
      <c r="I22" s="25">
        <f t="shared" si="7"/>
        <v>99990</v>
      </c>
      <c r="J22" s="38">
        <f t="shared" si="2"/>
        <v>0.45450000000000002</v>
      </c>
      <c r="K22" s="4"/>
      <c r="L22" s="13"/>
      <c r="M22" s="18"/>
      <c r="N22" s="18"/>
    </row>
    <row r="23" spans="1:14" ht="47.25" x14ac:dyDescent="0.2">
      <c r="A23" s="22" t="s">
        <v>27</v>
      </c>
      <c r="B23" s="24" t="s">
        <v>14</v>
      </c>
      <c r="C23" s="24" t="s">
        <v>24</v>
      </c>
      <c r="D23" s="24" t="s">
        <v>32</v>
      </c>
      <c r="E23" s="24" t="s">
        <v>28</v>
      </c>
      <c r="F23" s="25">
        <f t="shared" si="7"/>
        <v>220000</v>
      </c>
      <c r="G23" s="25">
        <f t="shared" si="7"/>
        <v>120000</v>
      </c>
      <c r="H23" s="25">
        <f t="shared" si="7"/>
        <v>220000</v>
      </c>
      <c r="I23" s="25">
        <f t="shared" si="7"/>
        <v>99990</v>
      </c>
      <c r="J23" s="38">
        <f t="shared" si="2"/>
        <v>0.45450000000000002</v>
      </c>
      <c r="K23" s="4"/>
      <c r="L23" s="13"/>
      <c r="M23" s="18"/>
      <c r="N23" s="18"/>
    </row>
    <row r="24" spans="1:14" ht="47.25" x14ac:dyDescent="0.2">
      <c r="A24" s="22" t="s">
        <v>29</v>
      </c>
      <c r="B24" s="24" t="s">
        <v>14</v>
      </c>
      <c r="C24" s="24" t="s">
        <v>24</v>
      </c>
      <c r="D24" s="24" t="s">
        <v>32</v>
      </c>
      <c r="E24" s="24" t="s">
        <v>30</v>
      </c>
      <c r="F24" s="25">
        <v>220000</v>
      </c>
      <c r="G24" s="25">
        <v>120000</v>
      </c>
      <c r="H24" s="25">
        <v>220000</v>
      </c>
      <c r="I24" s="25">
        <v>99990</v>
      </c>
      <c r="J24" s="38">
        <f t="shared" si="2"/>
        <v>0.45450000000000002</v>
      </c>
      <c r="K24" s="4"/>
      <c r="L24" s="13"/>
      <c r="M24" s="18"/>
      <c r="N24" s="18"/>
    </row>
    <row r="25" spans="1:14" ht="94.5" x14ac:dyDescent="0.2">
      <c r="A25" s="45" t="s">
        <v>33</v>
      </c>
      <c r="B25" s="24" t="s">
        <v>14</v>
      </c>
      <c r="C25" s="24" t="s">
        <v>34</v>
      </c>
      <c r="D25" s="24" t="s">
        <v>0</v>
      </c>
      <c r="E25" s="24" t="s">
        <v>0</v>
      </c>
      <c r="F25" s="25">
        <f>F26+F29+F36</f>
        <v>14278682</v>
      </c>
      <c r="G25" s="25">
        <f>G26+G29+G36</f>
        <v>1030082</v>
      </c>
      <c r="H25" s="25">
        <f t="shared" ref="H25:I25" si="8">H26+H29+H36</f>
        <v>14278682</v>
      </c>
      <c r="I25" s="25">
        <f t="shared" si="8"/>
        <v>2461170.17</v>
      </c>
      <c r="J25" s="38">
        <f t="shared" si="2"/>
        <v>0.17236676116184951</v>
      </c>
      <c r="K25" s="4"/>
      <c r="L25" s="13"/>
      <c r="M25" s="18"/>
      <c r="N25" s="18"/>
    </row>
    <row r="26" spans="1:14" ht="63" x14ac:dyDescent="0.2">
      <c r="A26" s="22" t="s">
        <v>35</v>
      </c>
      <c r="B26" s="24" t="s">
        <v>14</v>
      </c>
      <c r="C26" s="24" t="s">
        <v>34</v>
      </c>
      <c r="D26" s="24" t="s">
        <v>36</v>
      </c>
      <c r="E26" s="46" t="s">
        <v>0</v>
      </c>
      <c r="F26" s="25">
        <f t="shared" ref="F26:I27" si="9">F27</f>
        <v>1483023</v>
      </c>
      <c r="G26" s="25">
        <f t="shared" si="9"/>
        <v>327763</v>
      </c>
      <c r="H26" s="25">
        <f t="shared" si="9"/>
        <v>1483023</v>
      </c>
      <c r="I26" s="25">
        <f t="shared" si="9"/>
        <v>183437.92</v>
      </c>
      <c r="J26" s="38">
        <f t="shared" si="2"/>
        <v>0.12369189149460259</v>
      </c>
      <c r="K26" s="4"/>
      <c r="L26" s="13"/>
      <c r="M26" s="18"/>
      <c r="N26" s="18"/>
    </row>
    <row r="27" spans="1:14" ht="110.25" x14ac:dyDescent="0.2">
      <c r="A27" s="22" t="s">
        <v>19</v>
      </c>
      <c r="B27" s="24" t="s">
        <v>14</v>
      </c>
      <c r="C27" s="24" t="s">
        <v>34</v>
      </c>
      <c r="D27" s="24" t="s">
        <v>36</v>
      </c>
      <c r="E27" s="24" t="s">
        <v>20</v>
      </c>
      <c r="F27" s="25">
        <f t="shared" si="9"/>
        <v>1483023</v>
      </c>
      <c r="G27" s="25">
        <f t="shared" si="9"/>
        <v>327763</v>
      </c>
      <c r="H27" s="25">
        <f t="shared" si="9"/>
        <v>1483023</v>
      </c>
      <c r="I27" s="25">
        <f t="shared" si="9"/>
        <v>183437.92</v>
      </c>
      <c r="J27" s="38">
        <f t="shared" si="2"/>
        <v>0.12369189149460259</v>
      </c>
      <c r="K27" s="4"/>
      <c r="L27" s="13"/>
      <c r="M27" s="18"/>
      <c r="N27" s="18"/>
    </row>
    <row r="28" spans="1:14" ht="47.25" x14ac:dyDescent="0.2">
      <c r="A28" s="22" t="s">
        <v>21</v>
      </c>
      <c r="B28" s="24" t="s">
        <v>14</v>
      </c>
      <c r="C28" s="24" t="s">
        <v>34</v>
      </c>
      <c r="D28" s="24" t="s">
        <v>36</v>
      </c>
      <c r="E28" s="24" t="s">
        <v>22</v>
      </c>
      <c r="F28" s="25">
        <v>1483023</v>
      </c>
      <c r="G28" s="25">
        <v>327763</v>
      </c>
      <c r="H28" s="25">
        <v>1483023</v>
      </c>
      <c r="I28" s="25">
        <v>183437.92</v>
      </c>
      <c r="J28" s="38">
        <f t="shared" si="2"/>
        <v>0.12369189149460259</v>
      </c>
      <c r="K28" s="4"/>
      <c r="L28" s="13"/>
      <c r="M28" s="18"/>
      <c r="N28" s="18"/>
    </row>
    <row r="29" spans="1:14" ht="47.25" x14ac:dyDescent="0.2">
      <c r="A29" s="22" t="s">
        <v>25</v>
      </c>
      <c r="B29" s="24" t="s">
        <v>14</v>
      </c>
      <c r="C29" s="24" t="s">
        <v>34</v>
      </c>
      <c r="D29" s="24" t="s">
        <v>37</v>
      </c>
      <c r="E29" s="46" t="s">
        <v>0</v>
      </c>
      <c r="F29" s="25">
        <f>F30+F32+F34</f>
        <v>12675659</v>
      </c>
      <c r="G29" s="25">
        <f>G30+G32+G34</f>
        <v>652319</v>
      </c>
      <c r="H29" s="25">
        <f t="shared" ref="H29:I29" si="10">H30+H32+H34</f>
        <v>12675659</v>
      </c>
      <c r="I29" s="25">
        <f t="shared" si="10"/>
        <v>2229794.25</v>
      </c>
      <c r="J29" s="38">
        <f t="shared" si="2"/>
        <v>0.17591150487718232</v>
      </c>
      <c r="K29" s="4"/>
      <c r="L29" s="13"/>
      <c r="M29" s="18"/>
      <c r="N29" s="18"/>
    </row>
    <row r="30" spans="1:14" ht="110.25" x14ac:dyDescent="0.2">
      <c r="A30" s="22" t="s">
        <v>19</v>
      </c>
      <c r="B30" s="24" t="s">
        <v>14</v>
      </c>
      <c r="C30" s="24" t="s">
        <v>34</v>
      </c>
      <c r="D30" s="24" t="s">
        <v>37</v>
      </c>
      <c r="E30" s="24" t="s">
        <v>20</v>
      </c>
      <c r="F30" s="25">
        <f>F31</f>
        <v>10824522</v>
      </c>
      <c r="G30" s="25">
        <f>G31</f>
        <v>252319</v>
      </c>
      <c r="H30" s="25">
        <f t="shared" ref="H30:I30" si="11">H31</f>
        <v>10824522</v>
      </c>
      <c r="I30" s="25">
        <f t="shared" si="11"/>
        <v>1797633.65</v>
      </c>
      <c r="J30" s="38">
        <f t="shared" si="2"/>
        <v>0.16607048791623316</v>
      </c>
      <c r="K30" s="4"/>
      <c r="L30" s="13"/>
      <c r="M30" s="18"/>
      <c r="N30" s="18"/>
    </row>
    <row r="31" spans="1:14" ht="47.25" x14ac:dyDescent="0.2">
      <c r="A31" s="22" t="s">
        <v>21</v>
      </c>
      <c r="B31" s="24" t="s">
        <v>14</v>
      </c>
      <c r="C31" s="24" t="s">
        <v>34</v>
      </c>
      <c r="D31" s="24" t="s">
        <v>37</v>
      </c>
      <c r="E31" s="24" t="s">
        <v>22</v>
      </c>
      <c r="F31" s="25">
        <v>10824522</v>
      </c>
      <c r="G31" s="25">
        <v>252319</v>
      </c>
      <c r="H31" s="25">
        <v>10824522</v>
      </c>
      <c r="I31" s="25">
        <v>1797633.65</v>
      </c>
      <c r="J31" s="38">
        <f t="shared" si="2"/>
        <v>0.16607048791623316</v>
      </c>
      <c r="K31" s="4"/>
      <c r="L31" s="13"/>
      <c r="M31" s="18"/>
      <c r="N31" s="18"/>
    </row>
    <row r="32" spans="1:14" ht="47.25" x14ac:dyDescent="0.2">
      <c r="A32" s="22" t="s">
        <v>27</v>
      </c>
      <c r="B32" s="24" t="s">
        <v>14</v>
      </c>
      <c r="C32" s="24" t="s">
        <v>34</v>
      </c>
      <c r="D32" s="24" t="s">
        <v>37</v>
      </c>
      <c r="E32" s="24" t="s">
        <v>28</v>
      </c>
      <c r="F32" s="25">
        <f>F33</f>
        <v>1830368</v>
      </c>
      <c r="G32" s="25">
        <f>G33</f>
        <v>400000</v>
      </c>
      <c r="H32" s="25">
        <f t="shared" ref="H32:I32" si="12">H33</f>
        <v>1830368</v>
      </c>
      <c r="I32" s="25">
        <f t="shared" si="12"/>
        <v>427526.6</v>
      </c>
      <c r="J32" s="38">
        <f t="shared" si="2"/>
        <v>0.23357412279934964</v>
      </c>
      <c r="K32" s="4"/>
      <c r="L32" s="13"/>
      <c r="M32" s="18"/>
      <c r="N32" s="18"/>
    </row>
    <row r="33" spans="1:14" ht="47.25" x14ac:dyDescent="0.2">
      <c r="A33" s="22" t="s">
        <v>29</v>
      </c>
      <c r="B33" s="24" t="s">
        <v>14</v>
      </c>
      <c r="C33" s="24" t="s">
        <v>34</v>
      </c>
      <c r="D33" s="24" t="s">
        <v>37</v>
      </c>
      <c r="E33" s="24" t="s">
        <v>30</v>
      </c>
      <c r="F33" s="25">
        <v>1830368</v>
      </c>
      <c r="G33" s="25">
        <v>400000</v>
      </c>
      <c r="H33" s="25">
        <v>1830368</v>
      </c>
      <c r="I33" s="25">
        <v>427526.6</v>
      </c>
      <c r="J33" s="38">
        <f t="shared" si="2"/>
        <v>0.23357412279934964</v>
      </c>
      <c r="K33" s="4"/>
      <c r="L33" s="13"/>
      <c r="M33" s="18"/>
      <c r="N33" s="18"/>
    </row>
    <row r="34" spans="1:14" ht="15.75" x14ac:dyDescent="0.2">
      <c r="A34" s="22" t="s">
        <v>38</v>
      </c>
      <c r="B34" s="24" t="s">
        <v>14</v>
      </c>
      <c r="C34" s="24" t="s">
        <v>34</v>
      </c>
      <c r="D34" s="24" t="s">
        <v>37</v>
      </c>
      <c r="E34" s="24" t="s">
        <v>39</v>
      </c>
      <c r="F34" s="25">
        <f>F35</f>
        <v>20769</v>
      </c>
      <c r="G34" s="25">
        <f>G35</f>
        <v>0</v>
      </c>
      <c r="H34" s="25">
        <f t="shared" ref="H34:I34" si="13">H35</f>
        <v>20769</v>
      </c>
      <c r="I34" s="25">
        <f t="shared" si="13"/>
        <v>4634</v>
      </c>
      <c r="J34" s="38">
        <f t="shared" si="2"/>
        <v>0.22312099764071452</v>
      </c>
      <c r="K34" s="4"/>
      <c r="L34" s="13"/>
      <c r="M34" s="18"/>
      <c r="N34" s="18"/>
    </row>
    <row r="35" spans="1:14" ht="31.5" x14ac:dyDescent="0.2">
      <c r="A35" s="22" t="s">
        <v>40</v>
      </c>
      <c r="B35" s="24" t="s">
        <v>14</v>
      </c>
      <c r="C35" s="24" t="s">
        <v>34</v>
      </c>
      <c r="D35" s="24" t="s">
        <v>37</v>
      </c>
      <c r="E35" s="24" t="s">
        <v>41</v>
      </c>
      <c r="F35" s="25">
        <v>20769</v>
      </c>
      <c r="G35" s="25">
        <v>0</v>
      </c>
      <c r="H35" s="25">
        <v>20769</v>
      </c>
      <c r="I35" s="25">
        <v>4634</v>
      </c>
      <c r="J35" s="38">
        <f t="shared" si="2"/>
        <v>0.22312099764071452</v>
      </c>
      <c r="K35" s="4"/>
      <c r="L35" s="13"/>
      <c r="M35" s="18"/>
      <c r="N35" s="18"/>
    </row>
    <row r="36" spans="1:14" ht="47.25" x14ac:dyDescent="0.2">
      <c r="A36" s="22" t="s">
        <v>31</v>
      </c>
      <c r="B36" s="24" t="s">
        <v>14</v>
      </c>
      <c r="C36" s="24" t="s">
        <v>34</v>
      </c>
      <c r="D36" s="24" t="s">
        <v>42</v>
      </c>
      <c r="E36" s="46" t="s">
        <v>0</v>
      </c>
      <c r="F36" s="25">
        <f t="shared" ref="F36:I37" si="14">F37</f>
        <v>120000</v>
      </c>
      <c r="G36" s="25">
        <f t="shared" si="14"/>
        <v>50000</v>
      </c>
      <c r="H36" s="25">
        <f t="shared" si="14"/>
        <v>120000</v>
      </c>
      <c r="I36" s="25">
        <f t="shared" si="14"/>
        <v>47938</v>
      </c>
      <c r="J36" s="38">
        <f t="shared" si="2"/>
        <v>0.39948333333333336</v>
      </c>
      <c r="K36" s="4"/>
      <c r="L36" s="13"/>
      <c r="M36" s="18"/>
      <c r="N36" s="18"/>
    </row>
    <row r="37" spans="1:14" ht="47.25" x14ac:dyDescent="0.2">
      <c r="A37" s="22" t="s">
        <v>27</v>
      </c>
      <c r="B37" s="24" t="s">
        <v>14</v>
      </c>
      <c r="C37" s="24" t="s">
        <v>34</v>
      </c>
      <c r="D37" s="24" t="s">
        <v>42</v>
      </c>
      <c r="E37" s="24" t="s">
        <v>28</v>
      </c>
      <c r="F37" s="25">
        <f t="shared" si="14"/>
        <v>120000</v>
      </c>
      <c r="G37" s="25">
        <f t="shared" si="14"/>
        <v>50000</v>
      </c>
      <c r="H37" s="25">
        <f t="shared" si="14"/>
        <v>120000</v>
      </c>
      <c r="I37" s="25">
        <f t="shared" si="14"/>
        <v>47938</v>
      </c>
      <c r="J37" s="38">
        <f t="shared" si="2"/>
        <v>0.39948333333333336</v>
      </c>
      <c r="K37" s="4"/>
      <c r="L37" s="13"/>
      <c r="M37" s="18"/>
      <c r="N37" s="18"/>
    </row>
    <row r="38" spans="1:14" ht="47.25" x14ac:dyDescent="0.2">
      <c r="A38" s="22" t="s">
        <v>29</v>
      </c>
      <c r="B38" s="24" t="s">
        <v>14</v>
      </c>
      <c r="C38" s="24" t="s">
        <v>34</v>
      </c>
      <c r="D38" s="24" t="s">
        <v>42</v>
      </c>
      <c r="E38" s="24" t="s">
        <v>30</v>
      </c>
      <c r="F38" s="25">
        <v>120000</v>
      </c>
      <c r="G38" s="25">
        <v>50000</v>
      </c>
      <c r="H38" s="25">
        <v>120000</v>
      </c>
      <c r="I38" s="25">
        <v>47938</v>
      </c>
      <c r="J38" s="38">
        <f t="shared" si="2"/>
        <v>0.39948333333333336</v>
      </c>
      <c r="K38" s="4"/>
      <c r="L38" s="13"/>
      <c r="M38" s="18"/>
      <c r="N38" s="18"/>
    </row>
    <row r="39" spans="1:14" ht="15.75" x14ac:dyDescent="0.2">
      <c r="A39" s="45" t="s">
        <v>43</v>
      </c>
      <c r="B39" s="24" t="s">
        <v>14</v>
      </c>
      <c r="C39" s="24" t="s">
        <v>44</v>
      </c>
      <c r="D39" s="24" t="s">
        <v>0</v>
      </c>
      <c r="E39" s="24" t="s">
        <v>0</v>
      </c>
      <c r="F39" s="25">
        <f t="shared" ref="F39:I41" si="15">F40</f>
        <v>6640</v>
      </c>
      <c r="G39" s="25">
        <f t="shared" si="15"/>
        <v>0</v>
      </c>
      <c r="H39" s="25">
        <f t="shared" si="15"/>
        <v>6640</v>
      </c>
      <c r="I39" s="25">
        <f t="shared" si="15"/>
        <v>0</v>
      </c>
      <c r="J39" s="38">
        <f t="shared" si="2"/>
        <v>0</v>
      </c>
      <c r="K39" s="4"/>
      <c r="L39" s="13"/>
      <c r="M39" s="18"/>
      <c r="N39" s="18"/>
    </row>
    <row r="40" spans="1:14" ht="94.5" x14ac:dyDescent="0.2">
      <c r="A40" s="22" t="s">
        <v>243</v>
      </c>
      <c r="B40" s="24" t="s">
        <v>14</v>
      </c>
      <c r="C40" s="24" t="s">
        <v>44</v>
      </c>
      <c r="D40" s="24" t="s">
        <v>45</v>
      </c>
      <c r="E40" s="46" t="s">
        <v>0</v>
      </c>
      <c r="F40" s="25">
        <f t="shared" si="15"/>
        <v>6640</v>
      </c>
      <c r="G40" s="25">
        <f t="shared" si="15"/>
        <v>0</v>
      </c>
      <c r="H40" s="25">
        <f t="shared" si="15"/>
        <v>6640</v>
      </c>
      <c r="I40" s="25">
        <f t="shared" si="15"/>
        <v>0</v>
      </c>
      <c r="J40" s="38">
        <f t="shared" si="2"/>
        <v>0</v>
      </c>
      <c r="K40" s="4"/>
      <c r="L40" s="13"/>
      <c r="M40" s="18"/>
      <c r="N40" s="18"/>
    </row>
    <row r="41" spans="1:14" ht="47.25" x14ac:dyDescent="0.2">
      <c r="A41" s="22" t="s">
        <v>27</v>
      </c>
      <c r="B41" s="24" t="s">
        <v>14</v>
      </c>
      <c r="C41" s="24" t="s">
        <v>44</v>
      </c>
      <c r="D41" s="24" t="s">
        <v>45</v>
      </c>
      <c r="E41" s="24" t="s">
        <v>28</v>
      </c>
      <c r="F41" s="25">
        <f t="shared" si="15"/>
        <v>6640</v>
      </c>
      <c r="G41" s="25">
        <f t="shared" si="15"/>
        <v>0</v>
      </c>
      <c r="H41" s="25">
        <f t="shared" si="15"/>
        <v>6640</v>
      </c>
      <c r="I41" s="25">
        <f t="shared" si="15"/>
        <v>0</v>
      </c>
      <c r="J41" s="38">
        <f t="shared" si="2"/>
        <v>0</v>
      </c>
      <c r="K41" s="4"/>
      <c r="L41" s="13"/>
      <c r="M41" s="18"/>
      <c r="N41" s="18"/>
    </row>
    <row r="42" spans="1:14" ht="47.25" x14ac:dyDescent="0.2">
      <c r="A42" s="22" t="s">
        <v>29</v>
      </c>
      <c r="B42" s="24" t="s">
        <v>14</v>
      </c>
      <c r="C42" s="24" t="s">
        <v>44</v>
      </c>
      <c r="D42" s="24" t="s">
        <v>45</v>
      </c>
      <c r="E42" s="24" t="s">
        <v>30</v>
      </c>
      <c r="F42" s="25">
        <v>6640</v>
      </c>
      <c r="G42" s="25">
        <v>0</v>
      </c>
      <c r="H42" s="25">
        <v>6640</v>
      </c>
      <c r="I42" s="25"/>
      <c r="J42" s="38">
        <f t="shared" si="2"/>
        <v>0</v>
      </c>
      <c r="K42" s="4"/>
      <c r="L42" s="13"/>
      <c r="M42" s="18"/>
      <c r="N42" s="18"/>
    </row>
    <row r="43" spans="1:14" ht="78.75" x14ac:dyDescent="0.2">
      <c r="A43" s="45" t="s">
        <v>46</v>
      </c>
      <c r="B43" s="24" t="s">
        <v>14</v>
      </c>
      <c r="C43" s="24" t="s">
        <v>47</v>
      </c>
      <c r="D43" s="24" t="s">
        <v>0</v>
      </c>
      <c r="E43" s="24" t="s">
        <v>0</v>
      </c>
      <c r="F43" s="25">
        <f>F44+F51+F56</f>
        <v>5387623</v>
      </c>
      <c r="G43" s="25">
        <f>G44+G51+G56</f>
        <v>-590556</v>
      </c>
      <c r="H43" s="25">
        <f t="shared" ref="H43:I43" si="16">H44+H51+H56</f>
        <v>5387623</v>
      </c>
      <c r="I43" s="25">
        <f t="shared" si="16"/>
        <v>1154140.9099999999</v>
      </c>
      <c r="J43" s="38">
        <f t="shared" si="2"/>
        <v>0.21422080015620987</v>
      </c>
      <c r="K43" s="4"/>
      <c r="L43" s="13"/>
      <c r="M43" s="18"/>
      <c r="N43" s="18"/>
    </row>
    <row r="44" spans="1:14" ht="47.25" x14ac:dyDescent="0.2">
      <c r="A44" s="22" t="s">
        <v>25</v>
      </c>
      <c r="B44" s="24" t="s">
        <v>14</v>
      </c>
      <c r="C44" s="24" t="s">
        <v>47</v>
      </c>
      <c r="D44" s="24" t="s">
        <v>48</v>
      </c>
      <c r="E44" s="46" t="s">
        <v>0</v>
      </c>
      <c r="F44" s="25">
        <f>F45+F47+F49</f>
        <v>4316348</v>
      </c>
      <c r="G44" s="25">
        <f>G45+G47+G49</f>
        <v>-590556</v>
      </c>
      <c r="H44" s="25">
        <f t="shared" ref="H44:I44" si="17">H45+H47+H49</f>
        <v>4316348</v>
      </c>
      <c r="I44" s="25">
        <f t="shared" si="17"/>
        <v>964696.33</v>
      </c>
      <c r="J44" s="38">
        <f t="shared" si="2"/>
        <v>0.22349827446721163</v>
      </c>
      <c r="K44" s="4"/>
      <c r="L44" s="13"/>
      <c r="M44" s="18"/>
      <c r="N44" s="18"/>
    </row>
    <row r="45" spans="1:14" ht="110.25" x14ac:dyDescent="0.2">
      <c r="A45" s="22" t="s">
        <v>19</v>
      </c>
      <c r="B45" s="24" t="s">
        <v>14</v>
      </c>
      <c r="C45" s="24" t="s">
        <v>47</v>
      </c>
      <c r="D45" s="24" t="s">
        <v>48</v>
      </c>
      <c r="E45" s="24" t="s">
        <v>20</v>
      </c>
      <c r="F45" s="25">
        <f>F46</f>
        <v>4044813</v>
      </c>
      <c r="G45" s="25">
        <f>G46</f>
        <v>-489156</v>
      </c>
      <c r="H45" s="25">
        <f t="shared" ref="H45:I45" si="18">H46</f>
        <v>4044813</v>
      </c>
      <c r="I45" s="25">
        <f t="shared" si="18"/>
        <v>907282.69</v>
      </c>
      <c r="J45" s="38">
        <f t="shared" si="2"/>
        <v>0.22430769729033206</v>
      </c>
      <c r="K45" s="4"/>
      <c r="L45" s="13"/>
      <c r="M45" s="18"/>
      <c r="N45" s="18"/>
    </row>
    <row r="46" spans="1:14" ht="47.25" x14ac:dyDescent="0.2">
      <c r="A46" s="22" t="s">
        <v>21</v>
      </c>
      <c r="B46" s="24" t="s">
        <v>14</v>
      </c>
      <c r="C46" s="24" t="s">
        <v>47</v>
      </c>
      <c r="D46" s="24" t="s">
        <v>48</v>
      </c>
      <c r="E46" s="24" t="s">
        <v>22</v>
      </c>
      <c r="F46" s="25">
        <v>4044813</v>
      </c>
      <c r="G46" s="25">
        <v>-489156</v>
      </c>
      <c r="H46" s="25">
        <v>4044813</v>
      </c>
      <c r="I46" s="25">
        <v>907282.69</v>
      </c>
      <c r="J46" s="38">
        <f t="shared" si="2"/>
        <v>0.22430769729033206</v>
      </c>
      <c r="K46" s="4"/>
      <c r="L46" s="13"/>
      <c r="M46" s="18"/>
      <c r="N46" s="18"/>
    </row>
    <row r="47" spans="1:14" ht="47.25" x14ac:dyDescent="0.2">
      <c r="A47" s="22" t="s">
        <v>27</v>
      </c>
      <c r="B47" s="24" t="s">
        <v>14</v>
      </c>
      <c r="C47" s="24" t="s">
        <v>47</v>
      </c>
      <c r="D47" s="24" t="s">
        <v>48</v>
      </c>
      <c r="E47" s="24" t="s">
        <v>28</v>
      </c>
      <c r="F47" s="25">
        <f>F48</f>
        <v>269535</v>
      </c>
      <c r="G47" s="25">
        <f>G48</f>
        <v>-101400</v>
      </c>
      <c r="H47" s="25">
        <f t="shared" ref="H47:I47" si="19">H48</f>
        <v>269535</v>
      </c>
      <c r="I47" s="25">
        <f t="shared" si="19"/>
        <v>56944.639999999999</v>
      </c>
      <c r="J47" s="38">
        <f t="shared" si="2"/>
        <v>0.21126992783868515</v>
      </c>
      <c r="K47" s="4"/>
      <c r="L47" s="13"/>
      <c r="M47" s="18"/>
      <c r="N47" s="18"/>
    </row>
    <row r="48" spans="1:14" ht="47.25" x14ac:dyDescent="0.2">
      <c r="A48" s="22" t="s">
        <v>29</v>
      </c>
      <c r="B48" s="24" t="s">
        <v>14</v>
      </c>
      <c r="C48" s="24" t="s">
        <v>47</v>
      </c>
      <c r="D48" s="24" t="s">
        <v>48</v>
      </c>
      <c r="E48" s="24" t="s">
        <v>30</v>
      </c>
      <c r="F48" s="25">
        <v>269535</v>
      </c>
      <c r="G48" s="25">
        <v>-101400</v>
      </c>
      <c r="H48" s="25">
        <v>269535</v>
      </c>
      <c r="I48" s="25">
        <v>56944.639999999999</v>
      </c>
      <c r="J48" s="38">
        <f t="shared" si="2"/>
        <v>0.21126992783868515</v>
      </c>
      <c r="K48" s="4"/>
      <c r="L48" s="13"/>
      <c r="M48" s="18"/>
      <c r="N48" s="18"/>
    </row>
    <row r="49" spans="1:14" ht="15.75" x14ac:dyDescent="0.2">
      <c r="A49" s="22" t="s">
        <v>38</v>
      </c>
      <c r="B49" s="24" t="s">
        <v>14</v>
      </c>
      <c r="C49" s="24" t="s">
        <v>47</v>
      </c>
      <c r="D49" s="24" t="s">
        <v>48</v>
      </c>
      <c r="E49" s="24" t="s">
        <v>39</v>
      </c>
      <c r="F49" s="25">
        <f>F50</f>
        <v>2000</v>
      </c>
      <c r="G49" s="25">
        <f>G50</f>
        <v>0</v>
      </c>
      <c r="H49" s="25">
        <f t="shared" ref="H49:I49" si="20">H50</f>
        <v>2000</v>
      </c>
      <c r="I49" s="25">
        <f t="shared" si="20"/>
        <v>469</v>
      </c>
      <c r="J49" s="38">
        <f t="shared" si="2"/>
        <v>0.23449999999999999</v>
      </c>
      <c r="K49" s="4"/>
      <c r="L49" s="13"/>
      <c r="M49" s="18"/>
      <c r="N49" s="18"/>
    </row>
    <row r="50" spans="1:14" ht="31.5" x14ac:dyDescent="0.2">
      <c r="A50" s="22" t="s">
        <v>40</v>
      </c>
      <c r="B50" s="24" t="s">
        <v>14</v>
      </c>
      <c r="C50" s="24" t="s">
        <v>47</v>
      </c>
      <c r="D50" s="24" t="s">
        <v>48</v>
      </c>
      <c r="E50" s="24" t="s">
        <v>41</v>
      </c>
      <c r="F50" s="25">
        <v>2000</v>
      </c>
      <c r="G50" s="25">
        <v>0</v>
      </c>
      <c r="H50" s="25">
        <v>2000</v>
      </c>
      <c r="I50" s="25">
        <v>469</v>
      </c>
      <c r="J50" s="38">
        <f t="shared" si="2"/>
        <v>0.23449999999999999</v>
      </c>
      <c r="K50" s="4"/>
      <c r="L50" s="13"/>
      <c r="M50" s="18"/>
      <c r="N50" s="18"/>
    </row>
    <row r="51" spans="1:14" ht="47.25" x14ac:dyDescent="0.2">
      <c r="A51" s="22" t="s">
        <v>25</v>
      </c>
      <c r="B51" s="24" t="s">
        <v>14</v>
      </c>
      <c r="C51" s="24" t="s">
        <v>47</v>
      </c>
      <c r="D51" s="24" t="s">
        <v>26</v>
      </c>
      <c r="E51" s="46" t="s">
        <v>0</v>
      </c>
      <c r="F51" s="25">
        <f>F52+F54</f>
        <v>69014</v>
      </c>
      <c r="G51" s="25">
        <f>G52+G54</f>
        <v>0</v>
      </c>
      <c r="H51" s="25">
        <f t="shared" ref="H51:I51" si="21">H52+H54</f>
        <v>69014</v>
      </c>
      <c r="I51" s="25">
        <f t="shared" si="21"/>
        <v>13636.52</v>
      </c>
      <c r="J51" s="38">
        <f t="shared" si="2"/>
        <v>0.19759063378444955</v>
      </c>
      <c r="K51" s="4"/>
      <c r="L51" s="13"/>
      <c r="M51" s="18"/>
      <c r="N51" s="18"/>
    </row>
    <row r="52" spans="1:14" ht="110.25" x14ac:dyDescent="0.2">
      <c r="A52" s="22" t="s">
        <v>19</v>
      </c>
      <c r="B52" s="24" t="s">
        <v>14</v>
      </c>
      <c r="C52" s="24" t="s">
        <v>47</v>
      </c>
      <c r="D52" s="24" t="s">
        <v>26</v>
      </c>
      <c r="E52" s="24" t="s">
        <v>20</v>
      </c>
      <c r="F52" s="25">
        <f>F53</f>
        <v>57369</v>
      </c>
      <c r="G52" s="25">
        <f>G53</f>
        <v>0</v>
      </c>
      <c r="H52" s="25">
        <f t="shared" ref="H52:I52" si="22">H53</f>
        <v>57369</v>
      </c>
      <c r="I52" s="25">
        <f t="shared" si="22"/>
        <v>10136.52</v>
      </c>
      <c r="J52" s="38">
        <f t="shared" si="2"/>
        <v>0.17668984991894579</v>
      </c>
      <c r="K52" s="4"/>
      <c r="L52" s="13"/>
      <c r="M52" s="18"/>
      <c r="N52" s="18"/>
    </row>
    <row r="53" spans="1:14" ht="47.25" x14ac:dyDescent="0.2">
      <c r="A53" s="22" t="s">
        <v>21</v>
      </c>
      <c r="B53" s="24" t="s">
        <v>14</v>
      </c>
      <c r="C53" s="24" t="s">
        <v>47</v>
      </c>
      <c r="D53" s="24" t="s">
        <v>26</v>
      </c>
      <c r="E53" s="24" t="s">
        <v>22</v>
      </c>
      <c r="F53" s="25">
        <v>57369</v>
      </c>
      <c r="G53" s="25">
        <v>0</v>
      </c>
      <c r="H53" s="25">
        <v>57369</v>
      </c>
      <c r="I53" s="25">
        <v>10136.52</v>
      </c>
      <c r="J53" s="38">
        <f t="shared" si="2"/>
        <v>0.17668984991894579</v>
      </c>
      <c r="K53" s="4"/>
      <c r="L53" s="13"/>
      <c r="M53" s="18"/>
      <c r="N53" s="18"/>
    </row>
    <row r="54" spans="1:14" ht="47.25" x14ac:dyDescent="0.2">
      <c r="A54" s="22" t="s">
        <v>27</v>
      </c>
      <c r="B54" s="24" t="s">
        <v>14</v>
      </c>
      <c r="C54" s="24" t="s">
        <v>47</v>
      </c>
      <c r="D54" s="24" t="s">
        <v>26</v>
      </c>
      <c r="E54" s="24" t="s">
        <v>28</v>
      </c>
      <c r="F54" s="25">
        <f>F55</f>
        <v>11645</v>
      </c>
      <c r="G54" s="25">
        <f>G55</f>
        <v>0</v>
      </c>
      <c r="H54" s="25">
        <f t="shared" ref="H54:I54" si="23">H55</f>
        <v>11645</v>
      </c>
      <c r="I54" s="25">
        <f t="shared" si="23"/>
        <v>3500</v>
      </c>
      <c r="J54" s="38">
        <f t="shared" si="2"/>
        <v>0.30055817947617003</v>
      </c>
      <c r="K54" s="4"/>
      <c r="L54" s="13"/>
      <c r="M54" s="18"/>
      <c r="N54" s="18"/>
    </row>
    <row r="55" spans="1:14" ht="47.25" x14ac:dyDescent="0.2">
      <c r="A55" s="22" t="s">
        <v>29</v>
      </c>
      <c r="B55" s="24" t="s">
        <v>14</v>
      </c>
      <c r="C55" s="24" t="s">
        <v>47</v>
      </c>
      <c r="D55" s="24" t="s">
        <v>26</v>
      </c>
      <c r="E55" s="24" t="s">
        <v>30</v>
      </c>
      <c r="F55" s="25">
        <v>11645</v>
      </c>
      <c r="G55" s="25">
        <v>0</v>
      </c>
      <c r="H55" s="25">
        <v>11645</v>
      </c>
      <c r="I55" s="25">
        <v>3500</v>
      </c>
      <c r="J55" s="38">
        <f t="shared" si="2"/>
        <v>0.30055817947617003</v>
      </c>
      <c r="K55" s="4"/>
      <c r="L55" s="13"/>
      <c r="M55" s="18"/>
      <c r="N55" s="18"/>
    </row>
    <row r="56" spans="1:14" ht="63" x14ac:dyDescent="0.2">
      <c r="A56" s="22" t="s">
        <v>49</v>
      </c>
      <c r="B56" s="24" t="s">
        <v>14</v>
      </c>
      <c r="C56" s="24" t="s">
        <v>47</v>
      </c>
      <c r="D56" s="24" t="s">
        <v>50</v>
      </c>
      <c r="E56" s="46" t="s">
        <v>0</v>
      </c>
      <c r="F56" s="25">
        <f t="shared" ref="F56:I57" si="24">F57</f>
        <v>1002261</v>
      </c>
      <c r="G56" s="25">
        <f t="shared" si="24"/>
        <v>0</v>
      </c>
      <c r="H56" s="25">
        <f t="shared" si="24"/>
        <v>1002261</v>
      </c>
      <c r="I56" s="25">
        <f t="shared" si="24"/>
        <v>175808.06</v>
      </c>
      <c r="J56" s="38">
        <f t="shared" si="2"/>
        <v>0.1754114547009212</v>
      </c>
      <c r="K56" s="4"/>
      <c r="L56" s="13"/>
      <c r="M56" s="18"/>
      <c r="N56" s="18"/>
    </row>
    <row r="57" spans="1:14" ht="110.25" x14ac:dyDescent="0.2">
      <c r="A57" s="22" t="s">
        <v>19</v>
      </c>
      <c r="B57" s="24" t="s">
        <v>14</v>
      </c>
      <c r="C57" s="24" t="s">
        <v>47</v>
      </c>
      <c r="D57" s="24" t="s">
        <v>50</v>
      </c>
      <c r="E57" s="24" t="s">
        <v>20</v>
      </c>
      <c r="F57" s="25">
        <f t="shared" si="24"/>
        <v>1002261</v>
      </c>
      <c r="G57" s="25">
        <f t="shared" si="24"/>
        <v>0</v>
      </c>
      <c r="H57" s="25">
        <f t="shared" si="24"/>
        <v>1002261</v>
      </c>
      <c r="I57" s="25">
        <f t="shared" si="24"/>
        <v>175808.06</v>
      </c>
      <c r="J57" s="38">
        <f t="shared" si="2"/>
        <v>0.1754114547009212</v>
      </c>
      <c r="K57" s="4"/>
      <c r="L57" s="13"/>
      <c r="M57" s="18"/>
      <c r="N57" s="18"/>
    </row>
    <row r="58" spans="1:14" ht="47.25" x14ac:dyDescent="0.2">
      <c r="A58" s="22" t="s">
        <v>21</v>
      </c>
      <c r="B58" s="24" t="s">
        <v>14</v>
      </c>
      <c r="C58" s="24" t="s">
        <v>47</v>
      </c>
      <c r="D58" s="24" t="s">
        <v>50</v>
      </c>
      <c r="E58" s="24" t="s">
        <v>22</v>
      </c>
      <c r="F58" s="25">
        <v>1002261</v>
      </c>
      <c r="G58" s="25">
        <v>0</v>
      </c>
      <c r="H58" s="25">
        <v>1002261</v>
      </c>
      <c r="I58" s="25">
        <v>175808.06</v>
      </c>
      <c r="J58" s="38">
        <f t="shared" si="2"/>
        <v>0.1754114547009212</v>
      </c>
      <c r="K58" s="4"/>
      <c r="L58" s="13"/>
      <c r="M58" s="18"/>
      <c r="N58" s="18"/>
    </row>
    <row r="59" spans="1:14" ht="15.75" x14ac:dyDescent="0.2">
      <c r="A59" s="45" t="s">
        <v>51</v>
      </c>
      <c r="B59" s="24" t="s">
        <v>14</v>
      </c>
      <c r="C59" s="24" t="s">
        <v>52</v>
      </c>
      <c r="D59" s="24" t="s">
        <v>0</v>
      </c>
      <c r="E59" s="24" t="s">
        <v>0</v>
      </c>
      <c r="F59" s="25">
        <f t="shared" ref="F59:I61" si="25">F60</f>
        <v>250000</v>
      </c>
      <c r="G59" s="25">
        <f t="shared" si="25"/>
        <v>0</v>
      </c>
      <c r="H59" s="25">
        <f t="shared" si="25"/>
        <v>250000</v>
      </c>
      <c r="I59" s="25">
        <f t="shared" si="25"/>
        <v>0</v>
      </c>
      <c r="J59" s="38">
        <f t="shared" si="2"/>
        <v>0</v>
      </c>
      <c r="K59" s="4"/>
      <c r="L59" s="13"/>
      <c r="M59" s="18"/>
      <c r="N59" s="18"/>
    </row>
    <row r="60" spans="1:14" ht="31.5" x14ac:dyDescent="0.2">
      <c r="A60" s="22" t="s">
        <v>53</v>
      </c>
      <c r="B60" s="24" t="s">
        <v>14</v>
      </c>
      <c r="C60" s="24" t="s">
        <v>52</v>
      </c>
      <c r="D60" s="24" t="s">
        <v>54</v>
      </c>
      <c r="E60" s="46" t="s">
        <v>0</v>
      </c>
      <c r="F60" s="25">
        <f t="shared" si="25"/>
        <v>250000</v>
      </c>
      <c r="G60" s="25">
        <f t="shared" si="25"/>
        <v>0</v>
      </c>
      <c r="H60" s="25">
        <f t="shared" si="25"/>
        <v>250000</v>
      </c>
      <c r="I60" s="25">
        <f t="shared" si="25"/>
        <v>0</v>
      </c>
      <c r="J60" s="38">
        <f t="shared" si="2"/>
        <v>0</v>
      </c>
      <c r="K60" s="4"/>
      <c r="L60" s="13"/>
      <c r="M60" s="18"/>
      <c r="N60" s="18"/>
    </row>
    <row r="61" spans="1:14" ht="15.75" x14ac:dyDescent="0.2">
      <c r="A61" s="22" t="s">
        <v>38</v>
      </c>
      <c r="B61" s="24" t="s">
        <v>14</v>
      </c>
      <c r="C61" s="24" t="s">
        <v>52</v>
      </c>
      <c r="D61" s="24" t="s">
        <v>54</v>
      </c>
      <c r="E61" s="24" t="s">
        <v>39</v>
      </c>
      <c r="F61" s="25">
        <f t="shared" si="25"/>
        <v>250000</v>
      </c>
      <c r="G61" s="25">
        <f t="shared" si="25"/>
        <v>0</v>
      </c>
      <c r="H61" s="25">
        <f t="shared" si="25"/>
        <v>250000</v>
      </c>
      <c r="I61" s="25">
        <f t="shared" si="25"/>
        <v>0</v>
      </c>
      <c r="J61" s="38">
        <f t="shared" si="2"/>
        <v>0</v>
      </c>
      <c r="K61" s="4"/>
      <c r="L61" s="13"/>
      <c r="M61" s="18"/>
      <c r="N61" s="18"/>
    </row>
    <row r="62" spans="1:14" ht="15.75" x14ac:dyDescent="0.2">
      <c r="A62" s="22" t="s">
        <v>55</v>
      </c>
      <c r="B62" s="24" t="s">
        <v>14</v>
      </c>
      <c r="C62" s="24" t="s">
        <v>52</v>
      </c>
      <c r="D62" s="24" t="s">
        <v>54</v>
      </c>
      <c r="E62" s="24" t="s">
        <v>56</v>
      </c>
      <c r="F62" s="25">
        <v>250000</v>
      </c>
      <c r="G62" s="25">
        <v>0</v>
      </c>
      <c r="H62" s="25">
        <v>250000</v>
      </c>
      <c r="I62" s="25"/>
      <c r="J62" s="38">
        <f t="shared" si="2"/>
        <v>0</v>
      </c>
      <c r="K62" s="4"/>
      <c r="L62" s="13"/>
      <c r="M62" s="18"/>
      <c r="N62" s="18"/>
    </row>
    <row r="63" spans="1:14" ht="31.5" x14ac:dyDescent="0.2">
      <c r="A63" s="45" t="s">
        <v>57</v>
      </c>
      <c r="B63" s="24" t="s">
        <v>14</v>
      </c>
      <c r="C63" s="24" t="s">
        <v>58</v>
      </c>
      <c r="D63" s="24" t="s">
        <v>0</v>
      </c>
      <c r="E63" s="24" t="s">
        <v>0</v>
      </c>
      <c r="F63" s="25">
        <f>F64+F69+F75+F78+F81</f>
        <v>3777591.92</v>
      </c>
      <c r="G63" s="25">
        <f>G64+G69+G75+G78+G81</f>
        <v>295333.92</v>
      </c>
      <c r="H63" s="25">
        <f>H64+H69+H75+H78+H81+H72</f>
        <v>4026169.92</v>
      </c>
      <c r="I63" s="25">
        <f t="shared" ref="I63" si="26">I64+I69+I75+I78+I81</f>
        <v>865635.99</v>
      </c>
      <c r="J63" s="38">
        <f t="shared" si="2"/>
        <v>0.21500234893215833</v>
      </c>
      <c r="K63" s="4"/>
      <c r="L63" s="13"/>
      <c r="M63" s="18"/>
      <c r="N63" s="18"/>
    </row>
    <row r="64" spans="1:14" ht="141.75" x14ac:dyDescent="0.2">
      <c r="A64" s="22" t="s">
        <v>59</v>
      </c>
      <c r="B64" s="24" t="s">
        <v>14</v>
      </c>
      <c r="C64" s="24" t="s">
        <v>58</v>
      </c>
      <c r="D64" s="24" t="s">
        <v>60</v>
      </c>
      <c r="E64" s="46" t="s">
        <v>0</v>
      </c>
      <c r="F64" s="25">
        <f>F65+F67</f>
        <v>434052</v>
      </c>
      <c r="G64" s="25">
        <f>G65+G67</f>
        <v>0</v>
      </c>
      <c r="H64" s="25">
        <f t="shared" ref="H64:I64" si="27">H65+H67</f>
        <v>434052</v>
      </c>
      <c r="I64" s="25">
        <f t="shared" si="27"/>
        <v>43637.41</v>
      </c>
      <c r="J64" s="38">
        <f t="shared" si="2"/>
        <v>0.10053498198372546</v>
      </c>
      <c r="K64" s="4"/>
      <c r="L64" s="13"/>
      <c r="M64" s="18"/>
      <c r="N64" s="18"/>
    </row>
    <row r="65" spans="1:14" ht="110.25" x14ac:dyDescent="0.2">
      <c r="A65" s="22" t="s">
        <v>19</v>
      </c>
      <c r="B65" s="24" t="s">
        <v>14</v>
      </c>
      <c r="C65" s="24" t="s">
        <v>58</v>
      </c>
      <c r="D65" s="24" t="s">
        <v>60</v>
      </c>
      <c r="E65" s="24" t="s">
        <v>20</v>
      </c>
      <c r="F65" s="25">
        <f>F66</f>
        <v>276558</v>
      </c>
      <c r="G65" s="25">
        <f>G66</f>
        <v>0</v>
      </c>
      <c r="H65" s="25">
        <f t="shared" ref="H65:I65" si="28">H66</f>
        <v>276558</v>
      </c>
      <c r="I65" s="25">
        <f t="shared" si="28"/>
        <v>40238.410000000003</v>
      </c>
      <c r="J65" s="38">
        <f t="shared" si="2"/>
        <v>0.145497183231004</v>
      </c>
      <c r="K65" s="4"/>
      <c r="L65" s="13"/>
      <c r="M65" s="18"/>
      <c r="N65" s="18"/>
    </row>
    <row r="66" spans="1:14" ht="47.25" x14ac:dyDescent="0.2">
      <c r="A66" s="22" t="s">
        <v>21</v>
      </c>
      <c r="B66" s="24" t="s">
        <v>14</v>
      </c>
      <c r="C66" s="24" t="s">
        <v>58</v>
      </c>
      <c r="D66" s="24" t="s">
        <v>60</v>
      </c>
      <c r="E66" s="24" t="s">
        <v>22</v>
      </c>
      <c r="F66" s="25">
        <v>276558</v>
      </c>
      <c r="G66" s="25">
        <v>0</v>
      </c>
      <c r="H66" s="25">
        <v>276558</v>
      </c>
      <c r="I66" s="25">
        <v>40238.410000000003</v>
      </c>
      <c r="J66" s="38">
        <f t="shared" si="2"/>
        <v>0.145497183231004</v>
      </c>
      <c r="K66" s="4"/>
      <c r="L66" s="13"/>
      <c r="M66" s="18"/>
      <c r="N66" s="18"/>
    </row>
    <row r="67" spans="1:14" ht="47.25" x14ac:dyDescent="0.2">
      <c r="A67" s="22" t="s">
        <v>27</v>
      </c>
      <c r="B67" s="24" t="s">
        <v>14</v>
      </c>
      <c r="C67" s="24" t="s">
        <v>58</v>
      </c>
      <c r="D67" s="24" t="s">
        <v>60</v>
      </c>
      <c r="E67" s="24" t="s">
        <v>28</v>
      </c>
      <c r="F67" s="25">
        <f>F68</f>
        <v>157494</v>
      </c>
      <c r="G67" s="25">
        <f>G68</f>
        <v>0</v>
      </c>
      <c r="H67" s="25">
        <f t="shared" ref="H67:I67" si="29">H68</f>
        <v>157494</v>
      </c>
      <c r="I67" s="25">
        <f t="shared" si="29"/>
        <v>3399</v>
      </c>
      <c r="J67" s="38">
        <f t="shared" si="2"/>
        <v>2.1581774543792145E-2</v>
      </c>
      <c r="K67" s="4"/>
      <c r="L67" s="13"/>
      <c r="M67" s="18"/>
      <c r="N67" s="18"/>
    </row>
    <row r="68" spans="1:14" ht="47.25" x14ac:dyDescent="0.2">
      <c r="A68" s="22" t="s">
        <v>29</v>
      </c>
      <c r="B68" s="24" t="s">
        <v>14</v>
      </c>
      <c r="C68" s="24" t="s">
        <v>58</v>
      </c>
      <c r="D68" s="24" t="s">
        <v>60</v>
      </c>
      <c r="E68" s="24" t="s">
        <v>30</v>
      </c>
      <c r="F68" s="25">
        <v>157494</v>
      </c>
      <c r="G68" s="25">
        <v>0</v>
      </c>
      <c r="H68" s="25">
        <v>157494</v>
      </c>
      <c r="I68" s="25">
        <v>3399</v>
      </c>
      <c r="J68" s="38">
        <f t="shared" si="2"/>
        <v>2.1581774543792145E-2</v>
      </c>
      <c r="K68" s="4"/>
      <c r="L68" s="13"/>
      <c r="M68" s="18"/>
      <c r="N68" s="18"/>
    </row>
    <row r="69" spans="1:14" ht="47.25" x14ac:dyDescent="0.2">
      <c r="A69" s="22" t="s">
        <v>61</v>
      </c>
      <c r="B69" s="24" t="s">
        <v>14</v>
      </c>
      <c r="C69" s="24" t="s">
        <v>58</v>
      </c>
      <c r="D69" s="24" t="s">
        <v>62</v>
      </c>
      <c r="E69" s="46" t="s">
        <v>0</v>
      </c>
      <c r="F69" s="25">
        <f t="shared" ref="F69:I70" si="30">F70</f>
        <v>3018206</v>
      </c>
      <c r="G69" s="25">
        <f t="shared" si="30"/>
        <v>0</v>
      </c>
      <c r="H69" s="25">
        <f t="shared" si="30"/>
        <v>3018206</v>
      </c>
      <c r="I69" s="25">
        <f t="shared" si="30"/>
        <v>523664.66</v>
      </c>
      <c r="J69" s="38">
        <f t="shared" si="2"/>
        <v>0.17350196109874541</v>
      </c>
      <c r="K69" s="4"/>
      <c r="L69" s="13"/>
      <c r="M69" s="18"/>
      <c r="N69" s="18"/>
    </row>
    <row r="70" spans="1:14" ht="63" x14ac:dyDescent="0.2">
      <c r="A70" s="22" t="s">
        <v>63</v>
      </c>
      <c r="B70" s="24" t="s">
        <v>14</v>
      </c>
      <c r="C70" s="24" t="s">
        <v>58</v>
      </c>
      <c r="D70" s="24" t="s">
        <v>62</v>
      </c>
      <c r="E70" s="24" t="s">
        <v>64</v>
      </c>
      <c r="F70" s="25">
        <f t="shared" si="30"/>
        <v>3018206</v>
      </c>
      <c r="G70" s="25">
        <f t="shared" si="30"/>
        <v>0</v>
      </c>
      <c r="H70" s="25">
        <f t="shared" si="30"/>
        <v>3018206</v>
      </c>
      <c r="I70" s="25">
        <f t="shared" si="30"/>
        <v>523664.66</v>
      </c>
      <c r="J70" s="38">
        <f t="shared" si="2"/>
        <v>0.17350196109874541</v>
      </c>
      <c r="K70" s="4"/>
      <c r="L70" s="13"/>
      <c r="M70" s="18"/>
      <c r="N70" s="18"/>
    </row>
    <row r="71" spans="1:14" ht="15.75" x14ac:dyDescent="0.2">
      <c r="A71" s="22" t="s">
        <v>65</v>
      </c>
      <c r="B71" s="24" t="s">
        <v>14</v>
      </c>
      <c r="C71" s="24" t="s">
        <v>58</v>
      </c>
      <c r="D71" s="24" t="s">
        <v>62</v>
      </c>
      <c r="E71" s="24" t="s">
        <v>66</v>
      </c>
      <c r="F71" s="25">
        <v>3018206</v>
      </c>
      <c r="G71" s="25">
        <v>0</v>
      </c>
      <c r="H71" s="25">
        <v>3018206</v>
      </c>
      <c r="I71" s="25">
        <v>523664.66</v>
      </c>
      <c r="J71" s="38">
        <f t="shared" si="2"/>
        <v>0.17350196109874541</v>
      </c>
      <c r="K71" s="4"/>
      <c r="L71" s="13"/>
      <c r="M71" s="18"/>
      <c r="N71" s="18"/>
    </row>
    <row r="72" spans="1:14" s="37" customFormat="1" ht="31.5" x14ac:dyDescent="0.2">
      <c r="A72" s="22" t="s">
        <v>284</v>
      </c>
      <c r="B72" s="23" t="s">
        <v>14</v>
      </c>
      <c r="C72" s="23" t="s">
        <v>58</v>
      </c>
      <c r="D72" s="23" t="s">
        <v>285</v>
      </c>
      <c r="E72" s="24"/>
      <c r="F72" s="25"/>
      <c r="G72" s="25"/>
      <c r="H72" s="25">
        <f>H73</f>
        <v>248578</v>
      </c>
      <c r="I72" s="25"/>
      <c r="J72" s="38">
        <f t="shared" si="2"/>
        <v>0</v>
      </c>
      <c r="K72" s="4"/>
      <c r="L72" s="13"/>
      <c r="M72" s="18"/>
      <c r="N72" s="18"/>
    </row>
    <row r="73" spans="1:14" s="37" customFormat="1" ht="47.25" x14ac:dyDescent="0.2">
      <c r="A73" s="22" t="s">
        <v>27</v>
      </c>
      <c r="B73" s="23" t="s">
        <v>14</v>
      </c>
      <c r="C73" s="23" t="s">
        <v>58</v>
      </c>
      <c r="D73" s="23" t="s">
        <v>285</v>
      </c>
      <c r="E73" s="24">
        <v>200</v>
      </c>
      <c r="F73" s="25"/>
      <c r="G73" s="25"/>
      <c r="H73" s="25">
        <f>H74</f>
        <v>248578</v>
      </c>
      <c r="I73" s="25"/>
      <c r="J73" s="38">
        <f t="shared" si="2"/>
        <v>0</v>
      </c>
      <c r="K73" s="4"/>
      <c r="L73" s="13"/>
      <c r="M73" s="18"/>
      <c r="N73" s="18"/>
    </row>
    <row r="74" spans="1:14" s="37" customFormat="1" ht="47.25" x14ac:dyDescent="0.2">
      <c r="A74" s="22" t="s">
        <v>29</v>
      </c>
      <c r="B74" s="23" t="s">
        <v>14</v>
      </c>
      <c r="C74" s="23" t="s">
        <v>58</v>
      </c>
      <c r="D74" s="23" t="s">
        <v>285</v>
      </c>
      <c r="E74" s="24">
        <v>240</v>
      </c>
      <c r="F74" s="25"/>
      <c r="G74" s="25"/>
      <c r="H74" s="25">
        <v>248578</v>
      </c>
      <c r="I74" s="25"/>
      <c r="J74" s="38">
        <f t="shared" si="2"/>
        <v>0</v>
      </c>
      <c r="K74" s="4"/>
      <c r="L74" s="13"/>
      <c r="M74" s="18"/>
      <c r="N74" s="18"/>
    </row>
    <row r="75" spans="1:14" ht="47.25" x14ac:dyDescent="0.2">
      <c r="A75" s="22" t="s">
        <v>67</v>
      </c>
      <c r="B75" s="24" t="s">
        <v>14</v>
      </c>
      <c r="C75" s="24" t="s">
        <v>58</v>
      </c>
      <c r="D75" s="24" t="s">
        <v>68</v>
      </c>
      <c r="E75" s="46" t="s">
        <v>0</v>
      </c>
      <c r="F75" s="25">
        <f t="shared" ref="F75:I76" si="31">F76</f>
        <v>50000</v>
      </c>
      <c r="G75" s="25">
        <f t="shared" si="31"/>
        <v>20000</v>
      </c>
      <c r="H75" s="25">
        <f t="shared" si="31"/>
        <v>50000</v>
      </c>
      <c r="I75" s="25">
        <f t="shared" si="31"/>
        <v>23000</v>
      </c>
      <c r="J75" s="38">
        <f t="shared" si="2"/>
        <v>0.46</v>
      </c>
      <c r="K75" s="4"/>
      <c r="L75" s="13"/>
      <c r="M75" s="18"/>
      <c r="N75" s="18"/>
    </row>
    <row r="76" spans="1:14" ht="47.25" x14ac:dyDescent="0.2">
      <c r="A76" s="22" t="s">
        <v>27</v>
      </c>
      <c r="B76" s="24" t="s">
        <v>14</v>
      </c>
      <c r="C76" s="24" t="s">
        <v>58</v>
      </c>
      <c r="D76" s="24" t="s">
        <v>68</v>
      </c>
      <c r="E76" s="24" t="s">
        <v>28</v>
      </c>
      <c r="F76" s="25">
        <f t="shared" si="31"/>
        <v>50000</v>
      </c>
      <c r="G76" s="25">
        <f t="shared" si="31"/>
        <v>20000</v>
      </c>
      <c r="H76" s="25">
        <f t="shared" si="31"/>
        <v>50000</v>
      </c>
      <c r="I76" s="25">
        <f t="shared" si="31"/>
        <v>23000</v>
      </c>
      <c r="J76" s="38">
        <f t="shared" ref="J76:J139" si="32">I76/H76</f>
        <v>0.46</v>
      </c>
      <c r="K76" s="4"/>
      <c r="L76" s="13"/>
      <c r="M76" s="18"/>
      <c r="N76" s="18"/>
    </row>
    <row r="77" spans="1:14" ht="47.25" x14ac:dyDescent="0.2">
      <c r="A77" s="22" t="s">
        <v>29</v>
      </c>
      <c r="B77" s="24" t="s">
        <v>14</v>
      </c>
      <c r="C77" s="24" t="s">
        <v>58</v>
      </c>
      <c r="D77" s="24" t="s">
        <v>68</v>
      </c>
      <c r="E77" s="24" t="s">
        <v>30</v>
      </c>
      <c r="F77" s="25">
        <v>50000</v>
      </c>
      <c r="G77" s="25">
        <v>20000</v>
      </c>
      <c r="H77" s="25">
        <v>50000</v>
      </c>
      <c r="I77" s="25">
        <v>23000</v>
      </c>
      <c r="J77" s="38">
        <f t="shared" si="32"/>
        <v>0.46</v>
      </c>
      <c r="K77" s="4"/>
      <c r="L77" s="13"/>
      <c r="M77" s="18"/>
      <c r="N77" s="18"/>
    </row>
    <row r="78" spans="1:14" ht="15.75" x14ac:dyDescent="0.2">
      <c r="A78" s="22" t="s">
        <v>229</v>
      </c>
      <c r="B78" s="24" t="s">
        <v>14</v>
      </c>
      <c r="C78" s="24" t="s">
        <v>58</v>
      </c>
      <c r="D78" s="24" t="s">
        <v>226</v>
      </c>
      <c r="E78" s="46" t="s">
        <v>0</v>
      </c>
      <c r="F78" s="25">
        <f t="shared" ref="F78:I79" si="33">F79</f>
        <v>0</v>
      </c>
      <c r="G78" s="25">
        <f t="shared" si="33"/>
        <v>0</v>
      </c>
      <c r="H78" s="25">
        <f t="shared" si="33"/>
        <v>0</v>
      </c>
      <c r="I78" s="25">
        <f t="shared" si="33"/>
        <v>0</v>
      </c>
      <c r="J78" s="38" t="e">
        <f t="shared" si="32"/>
        <v>#DIV/0!</v>
      </c>
      <c r="K78" s="4"/>
      <c r="L78" s="13"/>
      <c r="M78" s="18"/>
      <c r="N78" s="18"/>
    </row>
    <row r="79" spans="1:14" ht="15.75" x14ac:dyDescent="0.2">
      <c r="A79" s="22" t="s">
        <v>38</v>
      </c>
      <c r="B79" s="24" t="s">
        <v>14</v>
      </c>
      <c r="C79" s="24" t="s">
        <v>58</v>
      </c>
      <c r="D79" s="24" t="s">
        <v>226</v>
      </c>
      <c r="E79" s="24" t="s">
        <v>39</v>
      </c>
      <c r="F79" s="25">
        <f t="shared" si="33"/>
        <v>0</v>
      </c>
      <c r="G79" s="25">
        <f t="shared" si="33"/>
        <v>0</v>
      </c>
      <c r="H79" s="25">
        <f t="shared" si="33"/>
        <v>0</v>
      </c>
      <c r="I79" s="25">
        <f t="shared" si="33"/>
        <v>0</v>
      </c>
      <c r="J79" s="38" t="e">
        <f t="shared" si="32"/>
        <v>#DIV/0!</v>
      </c>
      <c r="K79" s="4"/>
      <c r="L79" s="13"/>
      <c r="M79" s="18"/>
      <c r="N79" s="18"/>
    </row>
    <row r="80" spans="1:14" ht="15.75" x14ac:dyDescent="0.2">
      <c r="A80" s="22" t="s">
        <v>55</v>
      </c>
      <c r="B80" s="24" t="s">
        <v>14</v>
      </c>
      <c r="C80" s="24" t="s">
        <v>58</v>
      </c>
      <c r="D80" s="24" t="s">
        <v>226</v>
      </c>
      <c r="E80" s="24" t="s">
        <v>56</v>
      </c>
      <c r="F80" s="25">
        <v>0</v>
      </c>
      <c r="G80" s="25">
        <v>0</v>
      </c>
      <c r="H80" s="25">
        <v>0</v>
      </c>
      <c r="I80" s="25">
        <v>0</v>
      </c>
      <c r="J80" s="38" t="e">
        <f t="shared" si="32"/>
        <v>#DIV/0!</v>
      </c>
      <c r="K80" s="4"/>
      <c r="L80" s="13"/>
      <c r="M80" s="18"/>
      <c r="N80" s="18"/>
    </row>
    <row r="81" spans="1:14" s="20" customFormat="1" ht="63" x14ac:dyDescent="0.2">
      <c r="A81" s="22" t="s">
        <v>278</v>
      </c>
      <c r="B81" s="24" t="s">
        <v>14</v>
      </c>
      <c r="C81" s="24" t="s">
        <v>58</v>
      </c>
      <c r="D81" s="24" t="s">
        <v>280</v>
      </c>
      <c r="E81" s="24"/>
      <c r="F81" s="25">
        <f>F82</f>
        <v>275333.92</v>
      </c>
      <c r="G81" s="25">
        <f>G82</f>
        <v>275333.92</v>
      </c>
      <c r="H81" s="25">
        <f t="shared" ref="H81:I82" si="34">H82</f>
        <v>275333.92</v>
      </c>
      <c r="I81" s="25">
        <f t="shared" si="34"/>
        <v>275333.92</v>
      </c>
      <c r="J81" s="38">
        <f t="shared" si="32"/>
        <v>1</v>
      </c>
      <c r="K81" s="4"/>
      <c r="L81" s="13"/>
      <c r="M81" s="18"/>
      <c r="N81" s="18"/>
    </row>
    <row r="82" spans="1:14" s="20" customFormat="1" ht="15.75" x14ac:dyDescent="0.2">
      <c r="A82" s="22" t="s">
        <v>38</v>
      </c>
      <c r="B82" s="24" t="s">
        <v>14</v>
      </c>
      <c r="C82" s="24" t="s">
        <v>58</v>
      </c>
      <c r="D82" s="24" t="s">
        <v>280</v>
      </c>
      <c r="E82" s="24">
        <v>800</v>
      </c>
      <c r="F82" s="25">
        <f>F83</f>
        <v>275333.92</v>
      </c>
      <c r="G82" s="25">
        <f>G83</f>
        <v>275333.92</v>
      </c>
      <c r="H82" s="25">
        <f t="shared" si="34"/>
        <v>275333.92</v>
      </c>
      <c r="I82" s="25">
        <f t="shared" si="34"/>
        <v>275333.92</v>
      </c>
      <c r="J82" s="38">
        <f t="shared" si="32"/>
        <v>1</v>
      </c>
      <c r="K82" s="4"/>
      <c r="L82" s="13"/>
      <c r="M82" s="18"/>
      <c r="N82" s="18"/>
    </row>
    <row r="83" spans="1:14" s="20" customFormat="1" ht="15.75" x14ac:dyDescent="0.2">
      <c r="A83" s="22" t="s">
        <v>279</v>
      </c>
      <c r="B83" s="24" t="s">
        <v>14</v>
      </c>
      <c r="C83" s="24" t="s">
        <v>58</v>
      </c>
      <c r="D83" s="24" t="s">
        <v>280</v>
      </c>
      <c r="E83" s="24">
        <v>830</v>
      </c>
      <c r="F83" s="25">
        <v>275333.92</v>
      </c>
      <c r="G83" s="25">
        <v>275333.92</v>
      </c>
      <c r="H83" s="25">
        <v>275333.92</v>
      </c>
      <c r="I83" s="25">
        <v>275333.92</v>
      </c>
      <c r="J83" s="38">
        <f t="shared" si="32"/>
        <v>1</v>
      </c>
      <c r="K83" s="4"/>
      <c r="L83" s="13"/>
      <c r="M83" s="18"/>
      <c r="N83" s="18"/>
    </row>
    <row r="84" spans="1:14" ht="15.75" x14ac:dyDescent="0.2">
      <c r="A84" s="52" t="s">
        <v>69</v>
      </c>
      <c r="B84" s="53" t="s">
        <v>16</v>
      </c>
      <c r="C84" s="53" t="s">
        <v>0</v>
      </c>
      <c r="D84" s="53" t="s">
        <v>0</v>
      </c>
      <c r="E84" s="53" t="s">
        <v>0</v>
      </c>
      <c r="F84" s="50">
        <f t="shared" ref="F84:I87" si="35">F85</f>
        <v>808789</v>
      </c>
      <c r="G84" s="50">
        <f t="shared" si="35"/>
        <v>0</v>
      </c>
      <c r="H84" s="50">
        <f t="shared" si="35"/>
        <v>808789</v>
      </c>
      <c r="I84" s="50">
        <f t="shared" si="35"/>
        <v>127184.86</v>
      </c>
      <c r="J84" s="54">
        <f t="shared" si="32"/>
        <v>0.15725344929270799</v>
      </c>
      <c r="K84" s="4"/>
      <c r="L84" s="13"/>
      <c r="M84" s="18"/>
      <c r="N84" s="18"/>
    </row>
    <row r="85" spans="1:14" ht="31.5" x14ac:dyDescent="0.2">
      <c r="A85" s="45" t="s">
        <v>70</v>
      </c>
      <c r="B85" s="24" t="s">
        <v>16</v>
      </c>
      <c r="C85" s="24" t="s">
        <v>24</v>
      </c>
      <c r="D85" s="24" t="s">
        <v>0</v>
      </c>
      <c r="E85" s="24" t="s">
        <v>0</v>
      </c>
      <c r="F85" s="25">
        <f t="shared" si="35"/>
        <v>808789</v>
      </c>
      <c r="G85" s="25">
        <f t="shared" si="35"/>
        <v>0</v>
      </c>
      <c r="H85" s="25">
        <f t="shared" si="35"/>
        <v>808789</v>
      </c>
      <c r="I85" s="25">
        <f t="shared" si="35"/>
        <v>127184.86</v>
      </c>
      <c r="J85" s="38">
        <f t="shared" si="32"/>
        <v>0.15725344929270799</v>
      </c>
      <c r="K85" s="4"/>
      <c r="L85" s="13"/>
      <c r="M85" s="18"/>
      <c r="N85" s="18"/>
    </row>
    <row r="86" spans="1:14" ht="47.25" x14ac:dyDescent="0.2">
      <c r="A86" s="22" t="s">
        <v>242</v>
      </c>
      <c r="B86" s="24" t="s">
        <v>16</v>
      </c>
      <c r="C86" s="24" t="s">
        <v>24</v>
      </c>
      <c r="D86" s="24" t="s">
        <v>71</v>
      </c>
      <c r="E86" s="46" t="s">
        <v>0</v>
      </c>
      <c r="F86" s="25">
        <f t="shared" si="35"/>
        <v>808789</v>
      </c>
      <c r="G86" s="25">
        <f t="shared" si="35"/>
        <v>0</v>
      </c>
      <c r="H86" s="25">
        <f t="shared" si="35"/>
        <v>808789</v>
      </c>
      <c r="I86" s="25">
        <f t="shared" si="35"/>
        <v>127184.86</v>
      </c>
      <c r="J86" s="38">
        <f t="shared" si="32"/>
        <v>0.15725344929270799</v>
      </c>
      <c r="K86" s="4"/>
      <c r="L86" s="13"/>
      <c r="M86" s="18"/>
      <c r="N86" s="18"/>
    </row>
    <row r="87" spans="1:14" ht="110.25" x14ac:dyDescent="0.2">
      <c r="A87" s="22" t="s">
        <v>19</v>
      </c>
      <c r="B87" s="24" t="s">
        <v>16</v>
      </c>
      <c r="C87" s="24" t="s">
        <v>24</v>
      </c>
      <c r="D87" s="24" t="s">
        <v>71</v>
      </c>
      <c r="E87" s="24" t="s">
        <v>20</v>
      </c>
      <c r="F87" s="25">
        <f t="shared" si="35"/>
        <v>808789</v>
      </c>
      <c r="G87" s="25">
        <f t="shared" si="35"/>
        <v>0</v>
      </c>
      <c r="H87" s="25">
        <f t="shared" si="35"/>
        <v>808789</v>
      </c>
      <c r="I87" s="25">
        <f t="shared" si="35"/>
        <v>127184.86</v>
      </c>
      <c r="J87" s="38">
        <f t="shared" si="32"/>
        <v>0.15725344929270799</v>
      </c>
      <c r="K87" s="4"/>
      <c r="L87" s="13"/>
      <c r="M87" s="18"/>
      <c r="N87" s="18"/>
    </row>
    <row r="88" spans="1:14" ht="47.25" x14ac:dyDescent="0.2">
      <c r="A88" s="22" t="s">
        <v>21</v>
      </c>
      <c r="B88" s="24" t="s">
        <v>16</v>
      </c>
      <c r="C88" s="24" t="s">
        <v>24</v>
      </c>
      <c r="D88" s="24" t="s">
        <v>71</v>
      </c>
      <c r="E88" s="24" t="s">
        <v>22</v>
      </c>
      <c r="F88" s="25">
        <v>808789</v>
      </c>
      <c r="G88" s="25">
        <v>0</v>
      </c>
      <c r="H88" s="25">
        <v>808789</v>
      </c>
      <c r="I88" s="25">
        <v>127184.86</v>
      </c>
      <c r="J88" s="38">
        <f t="shared" si="32"/>
        <v>0.15725344929270799</v>
      </c>
      <c r="K88" s="4"/>
      <c r="L88" s="13"/>
      <c r="M88" s="18"/>
      <c r="N88" s="18"/>
    </row>
    <row r="89" spans="1:14" ht="31.5" x14ac:dyDescent="0.2">
      <c r="A89" s="52" t="s">
        <v>72</v>
      </c>
      <c r="B89" s="53" t="s">
        <v>24</v>
      </c>
      <c r="C89" s="53" t="s">
        <v>0</v>
      </c>
      <c r="D89" s="53" t="s">
        <v>0</v>
      </c>
      <c r="E89" s="53" t="s">
        <v>0</v>
      </c>
      <c r="F89" s="50">
        <f>F90+F106</f>
        <v>4127237</v>
      </c>
      <c r="G89" s="50">
        <f>G90+G106</f>
        <v>30600</v>
      </c>
      <c r="H89" s="50">
        <f t="shared" ref="H89:I89" si="36">H90+H106</f>
        <v>4127237</v>
      </c>
      <c r="I89" s="50">
        <f t="shared" si="36"/>
        <v>735432.83</v>
      </c>
      <c r="J89" s="54">
        <f t="shared" si="32"/>
        <v>0.1781901136280761</v>
      </c>
      <c r="K89" s="4"/>
      <c r="L89" s="13"/>
      <c r="M89" s="18"/>
      <c r="N89" s="18"/>
    </row>
    <row r="90" spans="1:14" ht="63" x14ac:dyDescent="0.2">
      <c r="A90" s="45" t="s">
        <v>73</v>
      </c>
      <c r="B90" s="24" t="s">
        <v>24</v>
      </c>
      <c r="C90" s="24" t="s">
        <v>74</v>
      </c>
      <c r="D90" s="24" t="s">
        <v>0</v>
      </c>
      <c r="E90" s="24" t="s">
        <v>0</v>
      </c>
      <c r="F90" s="25">
        <f>F91+F98+F101</f>
        <v>4107437</v>
      </c>
      <c r="G90" s="25">
        <f>G91+G98+G101</f>
        <v>30600</v>
      </c>
      <c r="H90" s="25">
        <f t="shared" ref="H90:I90" si="37">H91+H98+H101</f>
        <v>4107437</v>
      </c>
      <c r="I90" s="25">
        <f t="shared" si="37"/>
        <v>732632.83</v>
      </c>
      <c r="J90" s="38">
        <f t="shared" si="32"/>
        <v>0.17836739309696045</v>
      </c>
      <c r="K90" s="4"/>
      <c r="L90" s="13"/>
      <c r="M90" s="18"/>
      <c r="N90" s="18"/>
    </row>
    <row r="91" spans="1:14" ht="31.5" x14ac:dyDescent="0.2">
      <c r="A91" s="22" t="s">
        <v>75</v>
      </c>
      <c r="B91" s="24" t="s">
        <v>24</v>
      </c>
      <c r="C91" s="24" t="s">
        <v>74</v>
      </c>
      <c r="D91" s="24" t="s">
        <v>76</v>
      </c>
      <c r="E91" s="46" t="s">
        <v>0</v>
      </c>
      <c r="F91" s="25">
        <f>F92+F94+F96</f>
        <v>3992837</v>
      </c>
      <c r="G91" s="25">
        <f>G92+G94+G96</f>
        <v>0</v>
      </c>
      <c r="H91" s="25">
        <f t="shared" ref="H91:I91" si="38">H92+H94+H96</f>
        <v>3992837</v>
      </c>
      <c r="I91" s="25">
        <f t="shared" si="38"/>
        <v>725632.83</v>
      </c>
      <c r="J91" s="38">
        <f t="shared" si="32"/>
        <v>0.18173364702841613</v>
      </c>
      <c r="K91" s="4"/>
      <c r="L91" s="13"/>
      <c r="M91" s="18"/>
      <c r="N91" s="18"/>
    </row>
    <row r="92" spans="1:14" ht="110.25" x14ac:dyDescent="0.2">
      <c r="A92" s="22" t="s">
        <v>19</v>
      </c>
      <c r="B92" s="24" t="s">
        <v>24</v>
      </c>
      <c r="C92" s="24" t="s">
        <v>74</v>
      </c>
      <c r="D92" s="24" t="s">
        <v>76</v>
      </c>
      <c r="E92" s="24" t="s">
        <v>20</v>
      </c>
      <c r="F92" s="25">
        <f>F93</f>
        <v>2723192</v>
      </c>
      <c r="G92" s="25">
        <f>G93</f>
        <v>0</v>
      </c>
      <c r="H92" s="25">
        <f t="shared" ref="H92:I92" si="39">H93</f>
        <v>2723192</v>
      </c>
      <c r="I92" s="25">
        <f t="shared" si="39"/>
        <v>497201.6</v>
      </c>
      <c r="J92" s="38">
        <f t="shared" si="32"/>
        <v>0.18258044236322668</v>
      </c>
      <c r="K92" s="4"/>
      <c r="L92" s="13"/>
      <c r="M92" s="18"/>
      <c r="N92" s="18"/>
    </row>
    <row r="93" spans="1:14" ht="31.5" x14ac:dyDescent="0.2">
      <c r="A93" s="22" t="s">
        <v>77</v>
      </c>
      <c r="B93" s="24" t="s">
        <v>24</v>
      </c>
      <c r="C93" s="24" t="s">
        <v>74</v>
      </c>
      <c r="D93" s="24" t="s">
        <v>76</v>
      </c>
      <c r="E93" s="24" t="s">
        <v>78</v>
      </c>
      <c r="F93" s="25">
        <v>2723192</v>
      </c>
      <c r="G93" s="25">
        <v>0</v>
      </c>
      <c r="H93" s="25">
        <v>2723192</v>
      </c>
      <c r="I93" s="25">
        <v>497201.6</v>
      </c>
      <c r="J93" s="38">
        <f t="shared" si="32"/>
        <v>0.18258044236322668</v>
      </c>
      <c r="K93" s="4"/>
      <c r="L93" s="13"/>
      <c r="M93" s="18"/>
      <c r="N93" s="18"/>
    </row>
    <row r="94" spans="1:14" ht="47.25" x14ac:dyDescent="0.2">
      <c r="A94" s="22" t="s">
        <v>27</v>
      </c>
      <c r="B94" s="24" t="s">
        <v>24</v>
      </c>
      <c r="C94" s="24" t="s">
        <v>74</v>
      </c>
      <c r="D94" s="24" t="s">
        <v>76</v>
      </c>
      <c r="E94" s="24" t="s">
        <v>28</v>
      </c>
      <c r="F94" s="25">
        <f>F95</f>
        <v>1269101</v>
      </c>
      <c r="G94" s="25">
        <f>G95</f>
        <v>0</v>
      </c>
      <c r="H94" s="25">
        <f t="shared" ref="H94:I94" si="40">H95</f>
        <v>1269101</v>
      </c>
      <c r="I94" s="25">
        <f t="shared" si="40"/>
        <v>228295.23</v>
      </c>
      <c r="J94" s="38">
        <f t="shared" si="32"/>
        <v>0.17988736121080987</v>
      </c>
      <c r="K94" s="4"/>
      <c r="L94" s="13"/>
      <c r="M94" s="18"/>
      <c r="N94" s="18"/>
    </row>
    <row r="95" spans="1:14" ht="47.25" x14ac:dyDescent="0.2">
      <c r="A95" s="22" t="s">
        <v>29</v>
      </c>
      <c r="B95" s="24" t="s">
        <v>24</v>
      </c>
      <c r="C95" s="24" t="s">
        <v>74</v>
      </c>
      <c r="D95" s="24" t="s">
        <v>76</v>
      </c>
      <c r="E95" s="24" t="s">
        <v>30</v>
      </c>
      <c r="F95" s="25">
        <v>1269101</v>
      </c>
      <c r="G95" s="25">
        <v>0</v>
      </c>
      <c r="H95" s="25">
        <v>1269101</v>
      </c>
      <c r="I95" s="25">
        <v>228295.23</v>
      </c>
      <c r="J95" s="38">
        <f t="shared" si="32"/>
        <v>0.17988736121080987</v>
      </c>
      <c r="K95" s="4"/>
      <c r="L95" s="13"/>
      <c r="M95" s="18"/>
      <c r="N95" s="18"/>
    </row>
    <row r="96" spans="1:14" ht="15.75" x14ac:dyDescent="0.2">
      <c r="A96" s="22" t="s">
        <v>38</v>
      </c>
      <c r="B96" s="24" t="s">
        <v>24</v>
      </c>
      <c r="C96" s="24" t="s">
        <v>74</v>
      </c>
      <c r="D96" s="24" t="s">
        <v>76</v>
      </c>
      <c r="E96" s="24" t="s">
        <v>39</v>
      </c>
      <c r="F96" s="25">
        <f>F97</f>
        <v>544</v>
      </c>
      <c r="G96" s="25">
        <f>G97</f>
        <v>0</v>
      </c>
      <c r="H96" s="25">
        <f t="shared" ref="H96:I96" si="41">H97</f>
        <v>544</v>
      </c>
      <c r="I96" s="25">
        <f t="shared" si="41"/>
        <v>136</v>
      </c>
      <c r="J96" s="38">
        <f t="shared" si="32"/>
        <v>0.25</v>
      </c>
      <c r="K96" s="4"/>
      <c r="L96" s="13"/>
      <c r="M96" s="18"/>
      <c r="N96" s="18"/>
    </row>
    <row r="97" spans="1:14" ht="31.5" x14ac:dyDescent="0.2">
      <c r="A97" s="22" t="s">
        <v>40</v>
      </c>
      <c r="B97" s="24" t="s">
        <v>24</v>
      </c>
      <c r="C97" s="24" t="s">
        <v>74</v>
      </c>
      <c r="D97" s="24" t="s">
        <v>76</v>
      </c>
      <c r="E97" s="24" t="s">
        <v>41</v>
      </c>
      <c r="F97" s="25">
        <v>544</v>
      </c>
      <c r="G97" s="25">
        <v>0</v>
      </c>
      <c r="H97" s="25">
        <v>544</v>
      </c>
      <c r="I97" s="25">
        <v>136</v>
      </c>
      <c r="J97" s="38">
        <f t="shared" si="32"/>
        <v>0.25</v>
      </c>
      <c r="K97" s="4"/>
      <c r="L97" s="13"/>
      <c r="M97" s="18"/>
      <c r="N97" s="18"/>
    </row>
    <row r="98" spans="1:14" ht="78.75" x14ac:dyDescent="0.2">
      <c r="A98" s="22" t="s">
        <v>79</v>
      </c>
      <c r="B98" s="24" t="s">
        <v>24</v>
      </c>
      <c r="C98" s="24" t="s">
        <v>74</v>
      </c>
      <c r="D98" s="24" t="s">
        <v>80</v>
      </c>
      <c r="E98" s="46" t="s">
        <v>0</v>
      </c>
      <c r="F98" s="25">
        <f t="shared" ref="F98:I99" si="42">F99</f>
        <v>84000</v>
      </c>
      <c r="G98" s="25">
        <f t="shared" si="42"/>
        <v>0</v>
      </c>
      <c r="H98" s="25">
        <f t="shared" si="42"/>
        <v>84000</v>
      </c>
      <c r="I98" s="25">
        <f t="shared" si="42"/>
        <v>7000</v>
      </c>
      <c r="J98" s="38">
        <f t="shared" si="32"/>
        <v>8.3333333333333329E-2</v>
      </c>
      <c r="K98" s="4"/>
      <c r="L98" s="13"/>
      <c r="M98" s="18"/>
      <c r="N98" s="18"/>
    </row>
    <row r="99" spans="1:14" ht="47.25" x14ac:dyDescent="0.2">
      <c r="A99" s="22" t="s">
        <v>27</v>
      </c>
      <c r="B99" s="24" t="s">
        <v>24</v>
      </c>
      <c r="C99" s="24" t="s">
        <v>74</v>
      </c>
      <c r="D99" s="24" t="s">
        <v>80</v>
      </c>
      <c r="E99" s="24" t="s">
        <v>28</v>
      </c>
      <c r="F99" s="25">
        <f t="shared" si="42"/>
        <v>84000</v>
      </c>
      <c r="G99" s="25">
        <f t="shared" si="42"/>
        <v>0</v>
      </c>
      <c r="H99" s="25">
        <f t="shared" si="42"/>
        <v>84000</v>
      </c>
      <c r="I99" s="25">
        <f t="shared" si="42"/>
        <v>7000</v>
      </c>
      <c r="J99" s="38">
        <f t="shared" si="32"/>
        <v>8.3333333333333329E-2</v>
      </c>
      <c r="K99" s="4"/>
      <c r="L99" s="13"/>
      <c r="M99" s="18"/>
      <c r="N99" s="18"/>
    </row>
    <row r="100" spans="1:14" ht="47.25" x14ac:dyDescent="0.2">
      <c r="A100" s="22" t="s">
        <v>29</v>
      </c>
      <c r="B100" s="24" t="s">
        <v>24</v>
      </c>
      <c r="C100" s="24" t="s">
        <v>74</v>
      </c>
      <c r="D100" s="24" t="s">
        <v>80</v>
      </c>
      <c r="E100" s="24" t="s">
        <v>30</v>
      </c>
      <c r="F100" s="25">
        <v>84000</v>
      </c>
      <c r="G100" s="25">
        <v>0</v>
      </c>
      <c r="H100" s="25">
        <v>84000</v>
      </c>
      <c r="I100" s="25">
        <v>7000</v>
      </c>
      <c r="J100" s="38">
        <f t="shared" si="32"/>
        <v>8.3333333333333329E-2</v>
      </c>
      <c r="K100" s="4"/>
      <c r="L100" s="13"/>
      <c r="M100" s="18"/>
      <c r="N100" s="18"/>
    </row>
    <row r="101" spans="1:14" s="20" customFormat="1" ht="110.25" x14ac:dyDescent="0.2">
      <c r="A101" s="22" t="s">
        <v>248</v>
      </c>
      <c r="B101" s="23" t="s">
        <v>24</v>
      </c>
      <c r="C101" s="23" t="s">
        <v>74</v>
      </c>
      <c r="D101" s="23" t="s">
        <v>249</v>
      </c>
      <c r="E101" s="23"/>
      <c r="F101" s="25">
        <f>F102+F104</f>
        <v>30600</v>
      </c>
      <c r="G101" s="25">
        <f>G102+G104</f>
        <v>30600</v>
      </c>
      <c r="H101" s="25">
        <f t="shared" ref="H101:I101" si="43">H102+H104</f>
        <v>30600</v>
      </c>
      <c r="I101" s="25">
        <f t="shared" si="43"/>
        <v>0</v>
      </c>
      <c r="J101" s="38">
        <f t="shared" si="32"/>
        <v>0</v>
      </c>
      <c r="K101" s="4"/>
      <c r="L101" s="13"/>
      <c r="M101" s="18"/>
      <c r="N101" s="18"/>
    </row>
    <row r="102" spans="1:14" s="20" customFormat="1" ht="47.25" x14ac:dyDescent="0.2">
      <c r="A102" s="22" t="s">
        <v>27</v>
      </c>
      <c r="B102" s="23" t="s">
        <v>24</v>
      </c>
      <c r="C102" s="23" t="s">
        <v>74</v>
      </c>
      <c r="D102" s="23" t="s">
        <v>249</v>
      </c>
      <c r="E102" s="24">
        <v>200</v>
      </c>
      <c r="F102" s="25">
        <f>F103</f>
        <v>19000</v>
      </c>
      <c r="G102" s="25">
        <f>G103</f>
        <v>19000</v>
      </c>
      <c r="H102" s="25">
        <f t="shared" ref="H102:I102" si="44">H103</f>
        <v>19000</v>
      </c>
      <c r="I102" s="25">
        <f t="shared" si="44"/>
        <v>0</v>
      </c>
      <c r="J102" s="38">
        <f t="shared" si="32"/>
        <v>0</v>
      </c>
      <c r="K102" s="4"/>
      <c r="L102" s="13"/>
      <c r="M102" s="18"/>
      <c r="N102" s="18"/>
    </row>
    <row r="103" spans="1:14" s="20" customFormat="1" ht="47.25" x14ac:dyDescent="0.2">
      <c r="A103" s="22" t="s">
        <v>29</v>
      </c>
      <c r="B103" s="23" t="s">
        <v>24</v>
      </c>
      <c r="C103" s="23" t="s">
        <v>74</v>
      </c>
      <c r="D103" s="23" t="s">
        <v>249</v>
      </c>
      <c r="E103" s="24">
        <v>240</v>
      </c>
      <c r="F103" s="25">
        <v>19000</v>
      </c>
      <c r="G103" s="25">
        <v>19000</v>
      </c>
      <c r="H103" s="25">
        <v>19000</v>
      </c>
      <c r="I103" s="25"/>
      <c r="J103" s="38">
        <f t="shared" si="32"/>
        <v>0</v>
      </c>
      <c r="K103" s="4"/>
      <c r="L103" s="13"/>
      <c r="M103" s="18"/>
      <c r="N103" s="18"/>
    </row>
    <row r="104" spans="1:14" s="20" customFormat="1" ht="31.5" x14ac:dyDescent="0.2">
      <c r="A104" s="22" t="s">
        <v>155</v>
      </c>
      <c r="B104" s="23" t="s">
        <v>24</v>
      </c>
      <c r="C104" s="23" t="s">
        <v>74</v>
      </c>
      <c r="D104" s="23" t="s">
        <v>249</v>
      </c>
      <c r="E104" s="24">
        <v>300</v>
      </c>
      <c r="F104" s="25">
        <f>F105</f>
        <v>11600</v>
      </c>
      <c r="G104" s="25">
        <f>G105</f>
        <v>11600</v>
      </c>
      <c r="H104" s="25">
        <f t="shared" ref="H104:I104" si="45">H105</f>
        <v>11600</v>
      </c>
      <c r="I104" s="25">
        <f t="shared" si="45"/>
        <v>0</v>
      </c>
      <c r="J104" s="38">
        <f t="shared" si="32"/>
        <v>0</v>
      </c>
      <c r="K104" s="4"/>
      <c r="L104" s="13"/>
      <c r="M104" s="18"/>
      <c r="N104" s="18"/>
    </row>
    <row r="105" spans="1:14" s="20" customFormat="1" ht="15.75" x14ac:dyDescent="0.2">
      <c r="A105" s="22" t="s">
        <v>157</v>
      </c>
      <c r="B105" s="23" t="s">
        <v>24</v>
      </c>
      <c r="C105" s="23" t="s">
        <v>74</v>
      </c>
      <c r="D105" s="23" t="s">
        <v>249</v>
      </c>
      <c r="E105" s="24">
        <v>360</v>
      </c>
      <c r="F105" s="25">
        <v>11600</v>
      </c>
      <c r="G105" s="25">
        <v>11600</v>
      </c>
      <c r="H105" s="25">
        <v>11600</v>
      </c>
      <c r="I105" s="25"/>
      <c r="J105" s="38">
        <f t="shared" si="32"/>
        <v>0</v>
      </c>
      <c r="K105" s="4"/>
      <c r="L105" s="13"/>
      <c r="M105" s="18"/>
      <c r="N105" s="18"/>
    </row>
    <row r="106" spans="1:14" ht="15.75" x14ac:dyDescent="0.2">
      <c r="A106" s="45" t="s">
        <v>81</v>
      </c>
      <c r="B106" s="24" t="s">
        <v>24</v>
      </c>
      <c r="C106" s="24" t="s">
        <v>82</v>
      </c>
      <c r="D106" s="24" t="s">
        <v>0</v>
      </c>
      <c r="E106" s="24" t="s">
        <v>0</v>
      </c>
      <c r="F106" s="25">
        <f t="shared" ref="F106:I108" si="46">F107</f>
        <v>19800</v>
      </c>
      <c r="G106" s="25">
        <f t="shared" si="46"/>
        <v>0</v>
      </c>
      <c r="H106" s="25">
        <f t="shared" si="46"/>
        <v>19800</v>
      </c>
      <c r="I106" s="25">
        <f t="shared" si="46"/>
        <v>2800</v>
      </c>
      <c r="J106" s="38">
        <f t="shared" si="32"/>
        <v>0.14141414141414141</v>
      </c>
      <c r="K106" s="4"/>
      <c r="L106" s="13"/>
      <c r="M106" s="18"/>
      <c r="N106" s="18"/>
    </row>
    <row r="107" spans="1:14" ht="31.5" x14ac:dyDescent="0.2">
      <c r="A107" s="22" t="s">
        <v>83</v>
      </c>
      <c r="B107" s="24" t="s">
        <v>24</v>
      </c>
      <c r="C107" s="24" t="s">
        <v>82</v>
      </c>
      <c r="D107" s="24" t="s">
        <v>84</v>
      </c>
      <c r="E107" s="46" t="s">
        <v>0</v>
      </c>
      <c r="F107" s="25">
        <f t="shared" si="46"/>
        <v>19800</v>
      </c>
      <c r="G107" s="25">
        <f t="shared" si="46"/>
        <v>0</v>
      </c>
      <c r="H107" s="25">
        <f t="shared" si="46"/>
        <v>19800</v>
      </c>
      <c r="I107" s="25">
        <f t="shared" si="46"/>
        <v>2800</v>
      </c>
      <c r="J107" s="38">
        <f t="shared" si="32"/>
        <v>0.14141414141414141</v>
      </c>
      <c r="K107" s="4"/>
      <c r="L107" s="13"/>
      <c r="M107" s="18"/>
      <c r="N107" s="18"/>
    </row>
    <row r="108" spans="1:14" ht="47.25" x14ac:dyDescent="0.2">
      <c r="A108" s="22" t="s">
        <v>27</v>
      </c>
      <c r="B108" s="24" t="s">
        <v>24</v>
      </c>
      <c r="C108" s="24" t="s">
        <v>82</v>
      </c>
      <c r="D108" s="24" t="s">
        <v>84</v>
      </c>
      <c r="E108" s="24" t="s">
        <v>28</v>
      </c>
      <c r="F108" s="25">
        <f t="shared" si="46"/>
        <v>19800</v>
      </c>
      <c r="G108" s="25">
        <f t="shared" si="46"/>
        <v>0</v>
      </c>
      <c r="H108" s="25">
        <f t="shared" si="46"/>
        <v>19800</v>
      </c>
      <c r="I108" s="25">
        <f t="shared" si="46"/>
        <v>2800</v>
      </c>
      <c r="J108" s="38">
        <f t="shared" si="32"/>
        <v>0.14141414141414141</v>
      </c>
      <c r="K108" s="4"/>
      <c r="L108" s="13"/>
      <c r="M108" s="18"/>
      <c r="N108" s="18"/>
    </row>
    <row r="109" spans="1:14" ht="47.25" x14ac:dyDescent="0.2">
      <c r="A109" s="22" t="s">
        <v>29</v>
      </c>
      <c r="B109" s="24" t="s">
        <v>24</v>
      </c>
      <c r="C109" s="24" t="s">
        <v>82</v>
      </c>
      <c r="D109" s="24" t="s">
        <v>84</v>
      </c>
      <c r="E109" s="24" t="s">
        <v>30</v>
      </c>
      <c r="F109" s="25">
        <v>19800</v>
      </c>
      <c r="G109" s="25">
        <v>0</v>
      </c>
      <c r="H109" s="25">
        <v>19800</v>
      </c>
      <c r="I109" s="25">
        <v>2800</v>
      </c>
      <c r="J109" s="38">
        <f t="shared" si="32"/>
        <v>0.14141414141414141</v>
      </c>
      <c r="K109" s="4"/>
      <c r="L109" s="13"/>
      <c r="M109" s="18"/>
      <c r="N109" s="18"/>
    </row>
    <row r="110" spans="1:14" ht="15.75" x14ac:dyDescent="0.2">
      <c r="A110" s="52" t="s">
        <v>85</v>
      </c>
      <c r="B110" s="53" t="s">
        <v>34</v>
      </c>
      <c r="C110" s="53" t="s">
        <v>0</v>
      </c>
      <c r="D110" s="53" t="s">
        <v>0</v>
      </c>
      <c r="E110" s="53" t="s">
        <v>0</v>
      </c>
      <c r="F110" s="50">
        <f>F115+F119+F132+F111</f>
        <v>28491243.670000002</v>
      </c>
      <c r="G110" s="50">
        <f>G115+G119+G132+G111</f>
        <v>11044687.369999999</v>
      </c>
      <c r="H110" s="50">
        <f t="shared" ref="H110:I110" si="47">H115+H119+H132+H111</f>
        <v>28491243.670000002</v>
      </c>
      <c r="I110" s="50">
        <f t="shared" si="47"/>
        <v>1027708.15</v>
      </c>
      <c r="J110" s="54">
        <f t="shared" si="32"/>
        <v>3.6071017534490095E-2</v>
      </c>
      <c r="K110" s="4"/>
      <c r="L110" s="13"/>
      <c r="M110" s="18"/>
      <c r="N110" s="18"/>
    </row>
    <row r="111" spans="1:14" s="20" customFormat="1" ht="18.75" x14ac:dyDescent="0.2">
      <c r="A111" s="26" t="s">
        <v>270</v>
      </c>
      <c r="B111" s="27" t="s">
        <v>34</v>
      </c>
      <c r="C111" s="27" t="s">
        <v>14</v>
      </c>
      <c r="D111" s="33"/>
      <c r="E111" s="34"/>
      <c r="F111" s="25">
        <f t="shared" ref="F111:I113" si="48">F112</f>
        <v>72000</v>
      </c>
      <c r="G111" s="25">
        <f t="shared" si="48"/>
        <v>72000</v>
      </c>
      <c r="H111" s="25">
        <f t="shared" si="48"/>
        <v>72000</v>
      </c>
      <c r="I111" s="25">
        <f t="shared" si="48"/>
        <v>0</v>
      </c>
      <c r="J111" s="38">
        <f t="shared" si="32"/>
        <v>0</v>
      </c>
      <c r="K111" s="4"/>
      <c r="L111" s="13"/>
      <c r="M111" s="18"/>
      <c r="N111" s="18"/>
    </row>
    <row r="112" spans="1:14" s="20" customFormat="1" ht="63" x14ac:dyDescent="0.2">
      <c r="A112" s="26" t="s">
        <v>271</v>
      </c>
      <c r="B112" s="27" t="s">
        <v>34</v>
      </c>
      <c r="C112" s="27" t="s">
        <v>14</v>
      </c>
      <c r="D112" s="28" t="s">
        <v>272</v>
      </c>
      <c r="E112" s="35"/>
      <c r="F112" s="25">
        <f t="shared" si="48"/>
        <v>72000</v>
      </c>
      <c r="G112" s="25">
        <f t="shared" si="48"/>
        <v>72000</v>
      </c>
      <c r="H112" s="25">
        <f t="shared" si="48"/>
        <v>72000</v>
      </c>
      <c r="I112" s="25">
        <f t="shared" si="48"/>
        <v>0</v>
      </c>
      <c r="J112" s="38">
        <f t="shared" si="32"/>
        <v>0</v>
      </c>
      <c r="K112" s="4"/>
      <c r="L112" s="13"/>
      <c r="M112" s="18"/>
      <c r="N112" s="18"/>
    </row>
    <row r="113" spans="1:14" s="20" customFormat="1" ht="63" x14ac:dyDescent="0.2">
      <c r="A113" s="26" t="s">
        <v>63</v>
      </c>
      <c r="B113" s="27" t="s">
        <v>34</v>
      </c>
      <c r="C113" s="27" t="s">
        <v>14</v>
      </c>
      <c r="D113" s="28" t="s">
        <v>272</v>
      </c>
      <c r="E113" s="29" t="s">
        <v>64</v>
      </c>
      <c r="F113" s="25">
        <f t="shared" si="48"/>
        <v>72000</v>
      </c>
      <c r="G113" s="25">
        <f t="shared" si="48"/>
        <v>72000</v>
      </c>
      <c r="H113" s="25">
        <f t="shared" si="48"/>
        <v>72000</v>
      </c>
      <c r="I113" s="25">
        <f t="shared" si="48"/>
        <v>0</v>
      </c>
      <c r="J113" s="38">
        <f t="shared" si="32"/>
        <v>0</v>
      </c>
      <c r="K113" s="4"/>
      <c r="L113" s="13"/>
      <c r="M113" s="18"/>
      <c r="N113" s="18"/>
    </row>
    <row r="114" spans="1:14" s="20" customFormat="1" ht="15.75" x14ac:dyDescent="0.25">
      <c r="A114" s="47" t="s">
        <v>65</v>
      </c>
      <c r="B114" s="27" t="s">
        <v>34</v>
      </c>
      <c r="C114" s="27" t="s">
        <v>14</v>
      </c>
      <c r="D114" s="28" t="s">
        <v>272</v>
      </c>
      <c r="E114" s="29" t="s">
        <v>66</v>
      </c>
      <c r="F114" s="25">
        <v>72000</v>
      </c>
      <c r="G114" s="25">
        <v>72000</v>
      </c>
      <c r="H114" s="25">
        <v>72000</v>
      </c>
      <c r="I114" s="25"/>
      <c r="J114" s="38">
        <f t="shared" si="32"/>
        <v>0</v>
      </c>
      <c r="K114" s="4"/>
      <c r="L114" s="13"/>
      <c r="M114" s="18"/>
      <c r="N114" s="18"/>
    </row>
    <row r="115" spans="1:14" ht="15.75" x14ac:dyDescent="0.2">
      <c r="A115" s="45" t="s">
        <v>86</v>
      </c>
      <c r="B115" s="24" t="s">
        <v>34</v>
      </c>
      <c r="C115" s="24" t="s">
        <v>44</v>
      </c>
      <c r="D115" s="24" t="s">
        <v>0</v>
      </c>
      <c r="E115" s="24" t="s">
        <v>0</v>
      </c>
      <c r="F115" s="25">
        <f t="shared" ref="F115:I117" si="49">F116</f>
        <v>78555.3</v>
      </c>
      <c r="G115" s="25">
        <f t="shared" si="49"/>
        <v>0</v>
      </c>
      <c r="H115" s="25">
        <f t="shared" si="49"/>
        <v>78555.3</v>
      </c>
      <c r="I115" s="25">
        <f t="shared" si="49"/>
        <v>0</v>
      </c>
      <c r="J115" s="38">
        <f t="shared" si="32"/>
        <v>0</v>
      </c>
      <c r="K115" s="4"/>
      <c r="L115" s="13"/>
      <c r="M115" s="18"/>
      <c r="N115" s="18"/>
    </row>
    <row r="116" spans="1:14" ht="189" x14ac:dyDescent="0.2">
      <c r="A116" s="22" t="s">
        <v>87</v>
      </c>
      <c r="B116" s="24" t="s">
        <v>34</v>
      </c>
      <c r="C116" s="24" t="s">
        <v>44</v>
      </c>
      <c r="D116" s="24" t="s">
        <v>88</v>
      </c>
      <c r="E116" s="46" t="s">
        <v>0</v>
      </c>
      <c r="F116" s="25">
        <f t="shared" si="49"/>
        <v>78555.3</v>
      </c>
      <c r="G116" s="25">
        <f t="shared" si="49"/>
        <v>0</v>
      </c>
      <c r="H116" s="25">
        <f t="shared" si="49"/>
        <v>78555.3</v>
      </c>
      <c r="I116" s="25">
        <f t="shared" si="49"/>
        <v>0</v>
      </c>
      <c r="J116" s="38">
        <f t="shared" si="32"/>
        <v>0</v>
      </c>
      <c r="K116" s="4"/>
      <c r="L116" s="13"/>
      <c r="M116" s="18"/>
      <c r="N116" s="18"/>
    </row>
    <row r="117" spans="1:14" ht="47.25" x14ac:dyDescent="0.2">
      <c r="A117" s="22" t="s">
        <v>27</v>
      </c>
      <c r="B117" s="24" t="s">
        <v>34</v>
      </c>
      <c r="C117" s="24" t="s">
        <v>44</v>
      </c>
      <c r="D117" s="24" t="s">
        <v>88</v>
      </c>
      <c r="E117" s="24" t="s">
        <v>28</v>
      </c>
      <c r="F117" s="25">
        <f t="shared" si="49"/>
        <v>78555.3</v>
      </c>
      <c r="G117" s="25">
        <f t="shared" si="49"/>
        <v>0</v>
      </c>
      <c r="H117" s="25">
        <f t="shared" si="49"/>
        <v>78555.3</v>
      </c>
      <c r="I117" s="25">
        <f t="shared" si="49"/>
        <v>0</v>
      </c>
      <c r="J117" s="38">
        <f t="shared" si="32"/>
        <v>0</v>
      </c>
      <c r="K117" s="4"/>
      <c r="L117" s="13"/>
      <c r="M117" s="18"/>
      <c r="N117" s="18"/>
    </row>
    <row r="118" spans="1:14" ht="47.25" x14ac:dyDescent="0.2">
      <c r="A118" s="22" t="s">
        <v>29</v>
      </c>
      <c r="B118" s="24" t="s">
        <v>34</v>
      </c>
      <c r="C118" s="24" t="s">
        <v>44</v>
      </c>
      <c r="D118" s="24" t="s">
        <v>88</v>
      </c>
      <c r="E118" s="24" t="s">
        <v>30</v>
      </c>
      <c r="F118" s="25">
        <v>78555.3</v>
      </c>
      <c r="G118" s="25">
        <v>0</v>
      </c>
      <c r="H118" s="25">
        <v>78555.3</v>
      </c>
      <c r="I118" s="25"/>
      <c r="J118" s="38">
        <f t="shared" si="32"/>
        <v>0</v>
      </c>
      <c r="K118" s="4"/>
      <c r="L118" s="13"/>
      <c r="M118" s="18"/>
      <c r="N118" s="18"/>
    </row>
    <row r="119" spans="1:14" ht="31.5" x14ac:dyDescent="0.2">
      <c r="A119" s="45" t="s">
        <v>89</v>
      </c>
      <c r="B119" s="24" t="s">
        <v>34</v>
      </c>
      <c r="C119" s="24" t="s">
        <v>74</v>
      </c>
      <c r="D119" s="24" t="s">
        <v>0</v>
      </c>
      <c r="E119" s="24" t="s">
        <v>0</v>
      </c>
      <c r="F119" s="25">
        <f>F120+F123+F126+F129</f>
        <v>28073762.370000001</v>
      </c>
      <c r="G119" s="25">
        <f>G120+G123+G126+G129</f>
        <v>10952687.369999999</v>
      </c>
      <c r="H119" s="25">
        <f t="shared" ref="H119:I119" si="50">H120+H123+H126+H129</f>
        <v>28073762.370000001</v>
      </c>
      <c r="I119" s="25">
        <f t="shared" si="50"/>
        <v>993915.3</v>
      </c>
      <c r="J119" s="38">
        <f t="shared" si="32"/>
        <v>3.5403708519742665E-2</v>
      </c>
      <c r="K119" s="4"/>
      <c r="L119" s="13"/>
      <c r="M119" s="18"/>
      <c r="N119" s="18"/>
    </row>
    <row r="120" spans="1:14" ht="63" x14ac:dyDescent="0.2">
      <c r="A120" s="22" t="s">
        <v>90</v>
      </c>
      <c r="B120" s="24" t="s">
        <v>34</v>
      </c>
      <c r="C120" s="24" t="s">
        <v>74</v>
      </c>
      <c r="D120" s="24" t="s">
        <v>91</v>
      </c>
      <c r="E120" s="46" t="s">
        <v>0</v>
      </c>
      <c r="F120" s="25">
        <f t="shared" ref="F120:I121" si="51">F121</f>
        <v>300000</v>
      </c>
      <c r="G120" s="25">
        <f t="shared" si="51"/>
        <v>200000</v>
      </c>
      <c r="H120" s="25">
        <f t="shared" si="51"/>
        <v>300000</v>
      </c>
      <c r="I120" s="25">
        <f t="shared" si="51"/>
        <v>76280</v>
      </c>
      <c r="J120" s="38">
        <f t="shared" si="32"/>
        <v>0.25426666666666664</v>
      </c>
      <c r="K120" s="4"/>
      <c r="L120" s="13"/>
      <c r="M120" s="18"/>
      <c r="N120" s="18"/>
    </row>
    <row r="121" spans="1:14" ht="47.25" x14ac:dyDescent="0.2">
      <c r="A121" s="22" t="s">
        <v>27</v>
      </c>
      <c r="B121" s="24" t="s">
        <v>34</v>
      </c>
      <c r="C121" s="24" t="s">
        <v>74</v>
      </c>
      <c r="D121" s="24" t="s">
        <v>91</v>
      </c>
      <c r="E121" s="24" t="s">
        <v>28</v>
      </c>
      <c r="F121" s="25">
        <f t="shared" si="51"/>
        <v>300000</v>
      </c>
      <c r="G121" s="25">
        <f t="shared" si="51"/>
        <v>200000</v>
      </c>
      <c r="H121" s="25">
        <f t="shared" si="51"/>
        <v>300000</v>
      </c>
      <c r="I121" s="25">
        <f t="shared" si="51"/>
        <v>76280</v>
      </c>
      <c r="J121" s="38">
        <f t="shared" si="32"/>
        <v>0.25426666666666664</v>
      </c>
      <c r="K121" s="4"/>
      <c r="L121" s="13"/>
      <c r="M121" s="18"/>
      <c r="N121" s="18"/>
    </row>
    <row r="122" spans="1:14" ht="47.25" x14ac:dyDescent="0.2">
      <c r="A122" s="22" t="s">
        <v>29</v>
      </c>
      <c r="B122" s="24" t="s">
        <v>34</v>
      </c>
      <c r="C122" s="24" t="s">
        <v>74</v>
      </c>
      <c r="D122" s="24" t="s">
        <v>91</v>
      </c>
      <c r="E122" s="24" t="s">
        <v>30</v>
      </c>
      <c r="F122" s="25">
        <v>300000</v>
      </c>
      <c r="G122" s="25">
        <v>200000</v>
      </c>
      <c r="H122" s="25">
        <v>300000</v>
      </c>
      <c r="I122" s="25">
        <v>76280</v>
      </c>
      <c r="J122" s="38">
        <f t="shared" si="32"/>
        <v>0.25426666666666664</v>
      </c>
      <c r="K122" s="4"/>
      <c r="L122" s="13"/>
      <c r="M122" s="18"/>
      <c r="N122" s="18"/>
    </row>
    <row r="123" spans="1:14" ht="63" x14ac:dyDescent="0.2">
      <c r="A123" s="22" t="s">
        <v>90</v>
      </c>
      <c r="B123" s="24" t="s">
        <v>34</v>
      </c>
      <c r="C123" s="24" t="s">
        <v>74</v>
      </c>
      <c r="D123" s="24" t="s">
        <v>92</v>
      </c>
      <c r="E123" s="46" t="s">
        <v>0</v>
      </c>
      <c r="F123" s="25">
        <f t="shared" ref="F123:I124" si="52">F124</f>
        <v>24973762.370000001</v>
      </c>
      <c r="G123" s="25">
        <f t="shared" si="52"/>
        <v>10752687.369999999</v>
      </c>
      <c r="H123" s="25">
        <f t="shared" si="52"/>
        <v>24973762.370000001</v>
      </c>
      <c r="I123" s="25">
        <f t="shared" si="52"/>
        <v>0</v>
      </c>
      <c r="J123" s="38">
        <f t="shared" si="32"/>
        <v>0</v>
      </c>
      <c r="K123" s="4"/>
      <c r="L123" s="13"/>
      <c r="M123" s="18"/>
      <c r="N123" s="18"/>
    </row>
    <row r="124" spans="1:14" ht="47.25" x14ac:dyDescent="0.2">
      <c r="A124" s="22" t="s">
        <v>27</v>
      </c>
      <c r="B124" s="24" t="s">
        <v>34</v>
      </c>
      <c r="C124" s="24" t="s">
        <v>74</v>
      </c>
      <c r="D124" s="24" t="s">
        <v>92</v>
      </c>
      <c r="E124" s="24" t="s">
        <v>28</v>
      </c>
      <c r="F124" s="25">
        <f t="shared" si="52"/>
        <v>24973762.370000001</v>
      </c>
      <c r="G124" s="25">
        <f t="shared" si="52"/>
        <v>10752687.369999999</v>
      </c>
      <c r="H124" s="25">
        <f t="shared" si="52"/>
        <v>24973762.370000001</v>
      </c>
      <c r="I124" s="25">
        <f t="shared" si="52"/>
        <v>0</v>
      </c>
      <c r="J124" s="38">
        <f t="shared" si="32"/>
        <v>0</v>
      </c>
      <c r="K124" s="4"/>
      <c r="L124" s="13"/>
      <c r="M124" s="18"/>
      <c r="N124" s="18"/>
    </row>
    <row r="125" spans="1:14" ht="47.25" x14ac:dyDescent="0.2">
      <c r="A125" s="22" t="s">
        <v>29</v>
      </c>
      <c r="B125" s="24" t="s">
        <v>34</v>
      </c>
      <c r="C125" s="24" t="s">
        <v>74</v>
      </c>
      <c r="D125" s="24" t="s">
        <v>92</v>
      </c>
      <c r="E125" s="24" t="s">
        <v>30</v>
      </c>
      <c r="F125" s="25">
        <v>24973762.370000001</v>
      </c>
      <c r="G125" s="25">
        <v>10752687.369999999</v>
      </c>
      <c r="H125" s="25">
        <v>24973762.370000001</v>
      </c>
      <c r="I125" s="25"/>
      <c r="J125" s="38">
        <f t="shared" si="32"/>
        <v>0</v>
      </c>
      <c r="K125" s="4"/>
      <c r="L125" s="13"/>
      <c r="M125" s="18"/>
      <c r="N125" s="18"/>
    </row>
    <row r="126" spans="1:14" ht="63" x14ac:dyDescent="0.2">
      <c r="A126" s="22" t="s">
        <v>90</v>
      </c>
      <c r="B126" s="24" t="s">
        <v>34</v>
      </c>
      <c r="C126" s="24" t="s">
        <v>74</v>
      </c>
      <c r="D126" s="24" t="s">
        <v>93</v>
      </c>
      <c r="E126" s="46" t="s">
        <v>0</v>
      </c>
      <c r="F126" s="25">
        <f t="shared" ref="F126:I127" si="53">F127</f>
        <v>2700000</v>
      </c>
      <c r="G126" s="25">
        <f t="shared" si="53"/>
        <v>0</v>
      </c>
      <c r="H126" s="25">
        <f t="shared" si="53"/>
        <v>2700000</v>
      </c>
      <c r="I126" s="25">
        <f t="shared" si="53"/>
        <v>906554.3</v>
      </c>
      <c r="J126" s="38">
        <f t="shared" si="32"/>
        <v>0.33576085185185189</v>
      </c>
      <c r="K126" s="4"/>
      <c r="L126" s="13"/>
      <c r="M126" s="18"/>
      <c r="N126" s="18"/>
    </row>
    <row r="127" spans="1:14" ht="47.25" x14ac:dyDescent="0.2">
      <c r="A127" s="22" t="s">
        <v>27</v>
      </c>
      <c r="B127" s="24" t="s">
        <v>34</v>
      </c>
      <c r="C127" s="24" t="s">
        <v>74</v>
      </c>
      <c r="D127" s="24" t="s">
        <v>93</v>
      </c>
      <c r="E127" s="24" t="s">
        <v>28</v>
      </c>
      <c r="F127" s="25">
        <f t="shared" si="53"/>
        <v>2700000</v>
      </c>
      <c r="G127" s="25">
        <f t="shared" si="53"/>
        <v>0</v>
      </c>
      <c r="H127" s="25">
        <f t="shared" si="53"/>
        <v>2700000</v>
      </c>
      <c r="I127" s="25">
        <f t="shared" si="53"/>
        <v>906554.3</v>
      </c>
      <c r="J127" s="38">
        <f t="shared" si="32"/>
        <v>0.33576085185185189</v>
      </c>
      <c r="K127" s="4"/>
      <c r="L127" s="13"/>
      <c r="M127" s="18"/>
      <c r="N127" s="18"/>
    </row>
    <row r="128" spans="1:14" ht="47.25" x14ac:dyDescent="0.2">
      <c r="A128" s="22" t="s">
        <v>29</v>
      </c>
      <c r="B128" s="24" t="s">
        <v>34</v>
      </c>
      <c r="C128" s="24" t="s">
        <v>74</v>
      </c>
      <c r="D128" s="24" t="s">
        <v>93</v>
      </c>
      <c r="E128" s="24" t="s">
        <v>30</v>
      </c>
      <c r="F128" s="25">
        <v>2700000</v>
      </c>
      <c r="G128" s="25">
        <v>0</v>
      </c>
      <c r="H128" s="25">
        <v>2700000</v>
      </c>
      <c r="I128" s="25">
        <v>906554.3</v>
      </c>
      <c r="J128" s="38">
        <f t="shared" si="32"/>
        <v>0.33576085185185189</v>
      </c>
      <c r="K128" s="4"/>
      <c r="L128" s="13"/>
      <c r="M128" s="18"/>
      <c r="N128" s="18"/>
    </row>
    <row r="129" spans="1:14" ht="31.5" x14ac:dyDescent="0.2">
      <c r="A129" s="22" t="s">
        <v>94</v>
      </c>
      <c r="B129" s="24" t="s">
        <v>34</v>
      </c>
      <c r="C129" s="24" t="s">
        <v>74</v>
      </c>
      <c r="D129" s="24" t="s">
        <v>95</v>
      </c>
      <c r="E129" s="46" t="s">
        <v>0</v>
      </c>
      <c r="F129" s="25">
        <f t="shared" ref="F129:I130" si="54">F130</f>
        <v>100000</v>
      </c>
      <c r="G129" s="25">
        <f t="shared" si="54"/>
        <v>0</v>
      </c>
      <c r="H129" s="25">
        <f t="shared" si="54"/>
        <v>100000</v>
      </c>
      <c r="I129" s="25">
        <f t="shared" si="54"/>
        <v>11081</v>
      </c>
      <c r="J129" s="38">
        <f t="shared" si="32"/>
        <v>0.11081000000000001</v>
      </c>
      <c r="K129" s="4"/>
      <c r="L129" s="13"/>
      <c r="M129" s="18"/>
      <c r="N129" s="18"/>
    </row>
    <row r="130" spans="1:14" ht="47.25" x14ac:dyDescent="0.2">
      <c r="A130" s="22" t="s">
        <v>27</v>
      </c>
      <c r="B130" s="24" t="s">
        <v>34</v>
      </c>
      <c r="C130" s="24" t="s">
        <v>74</v>
      </c>
      <c r="D130" s="24" t="s">
        <v>95</v>
      </c>
      <c r="E130" s="24" t="s">
        <v>28</v>
      </c>
      <c r="F130" s="25">
        <f t="shared" si="54"/>
        <v>100000</v>
      </c>
      <c r="G130" s="25">
        <f t="shared" si="54"/>
        <v>0</v>
      </c>
      <c r="H130" s="25">
        <f t="shared" si="54"/>
        <v>100000</v>
      </c>
      <c r="I130" s="25">
        <f t="shared" si="54"/>
        <v>11081</v>
      </c>
      <c r="J130" s="38">
        <f t="shared" si="32"/>
        <v>0.11081000000000001</v>
      </c>
      <c r="K130" s="4"/>
      <c r="L130" s="13"/>
      <c r="M130" s="18"/>
      <c r="N130" s="18"/>
    </row>
    <row r="131" spans="1:14" ht="47.25" x14ac:dyDescent="0.2">
      <c r="A131" s="22" t="s">
        <v>29</v>
      </c>
      <c r="B131" s="24" t="s">
        <v>34</v>
      </c>
      <c r="C131" s="24" t="s">
        <v>74</v>
      </c>
      <c r="D131" s="24" t="s">
        <v>95</v>
      </c>
      <c r="E131" s="24" t="s">
        <v>30</v>
      </c>
      <c r="F131" s="25">
        <v>100000</v>
      </c>
      <c r="G131" s="25">
        <v>0</v>
      </c>
      <c r="H131" s="25">
        <v>100000</v>
      </c>
      <c r="I131" s="25">
        <v>11081</v>
      </c>
      <c r="J131" s="38">
        <f t="shared" si="32"/>
        <v>0.11081000000000001</v>
      </c>
      <c r="K131" s="4"/>
      <c r="L131" s="13"/>
      <c r="M131" s="18"/>
      <c r="N131" s="18"/>
    </row>
    <row r="132" spans="1:14" ht="31.5" x14ac:dyDescent="0.2">
      <c r="A132" s="45" t="s">
        <v>96</v>
      </c>
      <c r="B132" s="24" t="s">
        <v>34</v>
      </c>
      <c r="C132" s="24" t="s">
        <v>97</v>
      </c>
      <c r="D132" s="24" t="s">
        <v>0</v>
      </c>
      <c r="E132" s="24" t="s">
        <v>0</v>
      </c>
      <c r="F132" s="25">
        <f>F133+F138</f>
        <v>266926</v>
      </c>
      <c r="G132" s="25">
        <f>G133+G138</f>
        <v>20000</v>
      </c>
      <c r="H132" s="25">
        <f t="shared" ref="H132:I132" si="55">H133+H138</f>
        <v>266926</v>
      </c>
      <c r="I132" s="25">
        <f t="shared" si="55"/>
        <v>33792.85</v>
      </c>
      <c r="J132" s="38">
        <f t="shared" si="32"/>
        <v>0.12660006893296269</v>
      </c>
      <c r="K132" s="4"/>
      <c r="L132" s="13"/>
      <c r="M132" s="18"/>
      <c r="N132" s="18"/>
    </row>
    <row r="133" spans="1:14" ht="78.75" x14ac:dyDescent="0.2">
      <c r="A133" s="22" t="s">
        <v>98</v>
      </c>
      <c r="B133" s="24" t="s">
        <v>34</v>
      </c>
      <c r="C133" s="24" t="s">
        <v>97</v>
      </c>
      <c r="D133" s="24" t="s">
        <v>99</v>
      </c>
      <c r="E133" s="46" t="s">
        <v>0</v>
      </c>
      <c r="F133" s="25">
        <f>F134+F136</f>
        <v>216926</v>
      </c>
      <c r="G133" s="25">
        <f>G134+G136</f>
        <v>0</v>
      </c>
      <c r="H133" s="25">
        <f t="shared" ref="H133:I133" si="56">H134+H136</f>
        <v>216926</v>
      </c>
      <c r="I133" s="25">
        <f t="shared" si="56"/>
        <v>33792.85</v>
      </c>
      <c r="J133" s="38">
        <f t="shared" si="32"/>
        <v>0.15578054267353844</v>
      </c>
      <c r="K133" s="4"/>
      <c r="L133" s="13"/>
      <c r="M133" s="18"/>
      <c r="N133" s="18"/>
    </row>
    <row r="134" spans="1:14" ht="110.25" x14ac:dyDescent="0.2">
      <c r="A134" s="22" t="s">
        <v>19</v>
      </c>
      <c r="B134" s="24" t="s">
        <v>34</v>
      </c>
      <c r="C134" s="24" t="s">
        <v>97</v>
      </c>
      <c r="D134" s="24" t="s">
        <v>99</v>
      </c>
      <c r="E134" s="24" t="s">
        <v>20</v>
      </c>
      <c r="F134" s="25">
        <f>F135</f>
        <v>158868</v>
      </c>
      <c r="G134" s="25">
        <f>G135</f>
        <v>0</v>
      </c>
      <c r="H134" s="25">
        <f t="shared" ref="H134:I134" si="57">H135</f>
        <v>158868</v>
      </c>
      <c r="I134" s="25">
        <f t="shared" si="57"/>
        <v>30312.85</v>
      </c>
      <c r="J134" s="38">
        <f t="shared" si="32"/>
        <v>0.19080525971246567</v>
      </c>
      <c r="K134" s="4"/>
      <c r="L134" s="13"/>
      <c r="M134" s="18"/>
      <c r="N134" s="18"/>
    </row>
    <row r="135" spans="1:14" ht="47.25" x14ac:dyDescent="0.2">
      <c r="A135" s="22" t="s">
        <v>21</v>
      </c>
      <c r="B135" s="24" t="s">
        <v>34</v>
      </c>
      <c r="C135" s="24" t="s">
        <v>97</v>
      </c>
      <c r="D135" s="24" t="s">
        <v>99</v>
      </c>
      <c r="E135" s="24" t="s">
        <v>22</v>
      </c>
      <c r="F135" s="25">
        <v>158868</v>
      </c>
      <c r="G135" s="25">
        <v>0</v>
      </c>
      <c r="H135" s="25">
        <v>158868</v>
      </c>
      <c r="I135" s="25">
        <v>30312.85</v>
      </c>
      <c r="J135" s="38">
        <f t="shared" si="32"/>
        <v>0.19080525971246567</v>
      </c>
      <c r="K135" s="4"/>
      <c r="L135" s="13"/>
      <c r="M135" s="18"/>
      <c r="N135" s="18"/>
    </row>
    <row r="136" spans="1:14" ht="47.25" x14ac:dyDescent="0.2">
      <c r="A136" s="22" t="s">
        <v>27</v>
      </c>
      <c r="B136" s="24" t="s">
        <v>34</v>
      </c>
      <c r="C136" s="24" t="s">
        <v>97</v>
      </c>
      <c r="D136" s="24" t="s">
        <v>99</v>
      </c>
      <c r="E136" s="24" t="s">
        <v>28</v>
      </c>
      <c r="F136" s="25">
        <f>F137</f>
        <v>58058</v>
      </c>
      <c r="G136" s="25">
        <f>G137</f>
        <v>0</v>
      </c>
      <c r="H136" s="25">
        <f t="shared" ref="H136:I136" si="58">H137</f>
        <v>58058</v>
      </c>
      <c r="I136" s="25">
        <f t="shared" si="58"/>
        <v>3480</v>
      </c>
      <c r="J136" s="38">
        <f t="shared" si="32"/>
        <v>5.9940059940059943E-2</v>
      </c>
      <c r="K136" s="4"/>
      <c r="L136" s="13"/>
      <c r="M136" s="18"/>
      <c r="N136" s="18"/>
    </row>
    <row r="137" spans="1:14" ht="47.25" x14ac:dyDescent="0.2">
      <c r="A137" s="22" t="s">
        <v>29</v>
      </c>
      <c r="B137" s="24" t="s">
        <v>34</v>
      </c>
      <c r="C137" s="24" t="s">
        <v>97</v>
      </c>
      <c r="D137" s="24" t="s">
        <v>99</v>
      </c>
      <c r="E137" s="24" t="s">
        <v>30</v>
      </c>
      <c r="F137" s="25">
        <v>58058</v>
      </c>
      <c r="G137" s="25">
        <v>0</v>
      </c>
      <c r="H137" s="25">
        <v>58058</v>
      </c>
      <c r="I137" s="25">
        <v>3480</v>
      </c>
      <c r="J137" s="38">
        <f t="shared" si="32"/>
        <v>5.9940059940059943E-2</v>
      </c>
      <c r="K137" s="4"/>
      <c r="L137" s="13"/>
      <c r="M137" s="18"/>
      <c r="N137" s="18"/>
    </row>
    <row r="138" spans="1:14" ht="31.5" x14ac:dyDescent="0.2">
      <c r="A138" s="22" t="s">
        <v>100</v>
      </c>
      <c r="B138" s="24" t="s">
        <v>34</v>
      </c>
      <c r="C138" s="24" t="s">
        <v>97</v>
      </c>
      <c r="D138" s="24" t="s">
        <v>101</v>
      </c>
      <c r="E138" s="46" t="s">
        <v>0</v>
      </c>
      <c r="F138" s="25">
        <f t="shared" ref="F138:I139" si="59">F139</f>
        <v>50000</v>
      </c>
      <c r="G138" s="25">
        <f t="shared" si="59"/>
        <v>20000</v>
      </c>
      <c r="H138" s="25">
        <f t="shared" si="59"/>
        <v>50000</v>
      </c>
      <c r="I138" s="25">
        <f t="shared" si="59"/>
        <v>0</v>
      </c>
      <c r="J138" s="38">
        <f t="shared" si="32"/>
        <v>0</v>
      </c>
      <c r="K138" s="4"/>
      <c r="L138" s="13"/>
      <c r="M138" s="18"/>
      <c r="N138" s="18"/>
    </row>
    <row r="139" spans="1:14" ht="47.25" x14ac:dyDescent="0.2">
      <c r="A139" s="22" t="s">
        <v>27</v>
      </c>
      <c r="B139" s="24" t="s">
        <v>34</v>
      </c>
      <c r="C139" s="24" t="s">
        <v>97</v>
      </c>
      <c r="D139" s="24" t="s">
        <v>101</v>
      </c>
      <c r="E139" s="24" t="s">
        <v>28</v>
      </c>
      <c r="F139" s="25">
        <f t="shared" si="59"/>
        <v>50000</v>
      </c>
      <c r="G139" s="25">
        <f t="shared" si="59"/>
        <v>20000</v>
      </c>
      <c r="H139" s="25">
        <f t="shared" si="59"/>
        <v>50000</v>
      </c>
      <c r="I139" s="25">
        <f t="shared" si="59"/>
        <v>0</v>
      </c>
      <c r="J139" s="38">
        <f t="shared" si="32"/>
        <v>0</v>
      </c>
      <c r="K139" s="4"/>
      <c r="L139" s="13"/>
      <c r="M139" s="18"/>
      <c r="N139" s="18"/>
    </row>
    <row r="140" spans="1:14" ht="47.25" x14ac:dyDescent="0.2">
      <c r="A140" s="22" t="s">
        <v>29</v>
      </c>
      <c r="B140" s="24" t="s">
        <v>34</v>
      </c>
      <c r="C140" s="24" t="s">
        <v>97</v>
      </c>
      <c r="D140" s="24" t="s">
        <v>101</v>
      </c>
      <c r="E140" s="24" t="s">
        <v>30</v>
      </c>
      <c r="F140" s="25">
        <v>50000</v>
      </c>
      <c r="G140" s="25">
        <v>20000</v>
      </c>
      <c r="H140" s="25">
        <v>50000</v>
      </c>
      <c r="I140" s="25"/>
      <c r="J140" s="38">
        <f t="shared" ref="J140:J203" si="60">I140/H140</f>
        <v>0</v>
      </c>
      <c r="K140" s="4"/>
      <c r="L140" s="13"/>
      <c r="M140" s="18"/>
      <c r="N140" s="18"/>
    </row>
    <row r="141" spans="1:14" ht="15.75" x14ac:dyDescent="0.2">
      <c r="A141" s="52" t="s">
        <v>102</v>
      </c>
      <c r="B141" s="53" t="s">
        <v>44</v>
      </c>
      <c r="C141" s="53" t="s">
        <v>0</v>
      </c>
      <c r="D141" s="53" t="s">
        <v>0</v>
      </c>
      <c r="E141" s="53" t="s">
        <v>0</v>
      </c>
      <c r="F141" s="50">
        <f>F142+F149+F159+F183</f>
        <v>12410503.41</v>
      </c>
      <c r="G141" s="50">
        <f>G142+G149+G159+G183</f>
        <v>1542000</v>
      </c>
      <c r="H141" s="50">
        <f t="shared" ref="H141:I141" si="61">H142+H149+H159+H183</f>
        <v>12410503.41</v>
      </c>
      <c r="I141" s="50">
        <f t="shared" si="61"/>
        <v>1899006.7400000002</v>
      </c>
      <c r="J141" s="54">
        <f t="shared" si="60"/>
        <v>0.15301609268080449</v>
      </c>
      <c r="K141" s="4"/>
      <c r="L141" s="13"/>
      <c r="M141" s="18"/>
      <c r="N141" s="18"/>
    </row>
    <row r="142" spans="1:14" ht="15.75" x14ac:dyDescent="0.2">
      <c r="A142" s="45" t="s">
        <v>103</v>
      </c>
      <c r="B142" s="24" t="s">
        <v>44</v>
      </c>
      <c r="C142" s="24" t="s">
        <v>14</v>
      </c>
      <c r="D142" s="24" t="s">
        <v>0</v>
      </c>
      <c r="E142" s="24" t="s">
        <v>0</v>
      </c>
      <c r="F142" s="25">
        <f>F143+F146</f>
        <v>411228</v>
      </c>
      <c r="G142" s="25">
        <f>G143+G146</f>
        <v>100000</v>
      </c>
      <c r="H142" s="25">
        <f t="shared" ref="H142:I142" si="62">H143+H146</f>
        <v>411228</v>
      </c>
      <c r="I142" s="25">
        <f t="shared" si="62"/>
        <v>176626.18000000002</v>
      </c>
      <c r="J142" s="38">
        <f t="shared" si="60"/>
        <v>0.42950912875582409</v>
      </c>
      <c r="K142" s="4"/>
      <c r="L142" s="13"/>
      <c r="M142" s="18"/>
      <c r="N142" s="18"/>
    </row>
    <row r="143" spans="1:14" ht="47.25" x14ac:dyDescent="0.2">
      <c r="A143" s="22" t="s">
        <v>104</v>
      </c>
      <c r="B143" s="24" t="s">
        <v>44</v>
      </c>
      <c r="C143" s="24" t="s">
        <v>14</v>
      </c>
      <c r="D143" s="24" t="s">
        <v>105</v>
      </c>
      <c r="E143" s="46" t="s">
        <v>0</v>
      </c>
      <c r="F143" s="25">
        <f t="shared" ref="F143:I144" si="63">F144</f>
        <v>111228</v>
      </c>
      <c r="G143" s="25">
        <f t="shared" si="63"/>
        <v>0</v>
      </c>
      <c r="H143" s="25">
        <f t="shared" si="63"/>
        <v>111228</v>
      </c>
      <c r="I143" s="25">
        <f t="shared" si="63"/>
        <v>28799.23</v>
      </c>
      <c r="J143" s="38">
        <f t="shared" si="60"/>
        <v>0.25892068543891827</v>
      </c>
      <c r="K143" s="4"/>
      <c r="L143" s="13"/>
      <c r="M143" s="18"/>
      <c r="N143" s="18"/>
    </row>
    <row r="144" spans="1:14" ht="47.25" x14ac:dyDescent="0.2">
      <c r="A144" s="22" t="s">
        <v>27</v>
      </c>
      <c r="B144" s="24" t="s">
        <v>44</v>
      </c>
      <c r="C144" s="24" t="s">
        <v>14</v>
      </c>
      <c r="D144" s="24" t="s">
        <v>105</v>
      </c>
      <c r="E144" s="24" t="s">
        <v>28</v>
      </c>
      <c r="F144" s="25">
        <f t="shared" si="63"/>
        <v>111228</v>
      </c>
      <c r="G144" s="25">
        <f t="shared" si="63"/>
        <v>0</v>
      </c>
      <c r="H144" s="25">
        <f t="shared" si="63"/>
        <v>111228</v>
      </c>
      <c r="I144" s="25">
        <f t="shared" si="63"/>
        <v>28799.23</v>
      </c>
      <c r="J144" s="38">
        <f t="shared" si="60"/>
        <v>0.25892068543891827</v>
      </c>
      <c r="K144" s="4"/>
      <c r="L144" s="13"/>
      <c r="M144" s="18"/>
      <c r="N144" s="18"/>
    </row>
    <row r="145" spans="1:14" ht="47.25" x14ac:dyDescent="0.2">
      <c r="A145" s="22" t="s">
        <v>29</v>
      </c>
      <c r="B145" s="24" t="s">
        <v>44</v>
      </c>
      <c r="C145" s="24" t="s">
        <v>14</v>
      </c>
      <c r="D145" s="24" t="s">
        <v>105</v>
      </c>
      <c r="E145" s="24" t="s">
        <v>30</v>
      </c>
      <c r="F145" s="25">
        <v>111228</v>
      </c>
      <c r="G145" s="25">
        <v>0</v>
      </c>
      <c r="H145" s="25">
        <v>111228</v>
      </c>
      <c r="I145" s="25">
        <v>28799.23</v>
      </c>
      <c r="J145" s="38">
        <f t="shared" si="60"/>
        <v>0.25892068543891827</v>
      </c>
      <c r="K145" s="4"/>
      <c r="L145" s="13"/>
      <c r="M145" s="18"/>
      <c r="N145" s="18"/>
    </row>
    <row r="146" spans="1:14" ht="78.75" x14ac:dyDescent="0.2">
      <c r="A146" s="22" t="s">
        <v>106</v>
      </c>
      <c r="B146" s="24" t="s">
        <v>44</v>
      </c>
      <c r="C146" s="24" t="s">
        <v>14</v>
      </c>
      <c r="D146" s="24" t="s">
        <v>107</v>
      </c>
      <c r="E146" s="46" t="s">
        <v>0</v>
      </c>
      <c r="F146" s="25">
        <f t="shared" ref="F146:I147" si="64">F147</f>
        <v>300000</v>
      </c>
      <c r="G146" s="25">
        <f t="shared" si="64"/>
        <v>100000</v>
      </c>
      <c r="H146" s="25">
        <f t="shared" si="64"/>
        <v>300000</v>
      </c>
      <c r="I146" s="25">
        <f t="shared" si="64"/>
        <v>147826.95000000001</v>
      </c>
      <c r="J146" s="38">
        <f t="shared" si="60"/>
        <v>0.49275650000000004</v>
      </c>
      <c r="K146" s="4"/>
      <c r="L146" s="13"/>
      <c r="M146" s="18"/>
      <c r="N146" s="18"/>
    </row>
    <row r="147" spans="1:14" ht="47.25" x14ac:dyDescent="0.2">
      <c r="A147" s="22" t="s">
        <v>27</v>
      </c>
      <c r="B147" s="24" t="s">
        <v>44</v>
      </c>
      <c r="C147" s="24" t="s">
        <v>14</v>
      </c>
      <c r="D147" s="24" t="s">
        <v>107</v>
      </c>
      <c r="E147" s="24" t="s">
        <v>28</v>
      </c>
      <c r="F147" s="25">
        <f t="shared" si="64"/>
        <v>300000</v>
      </c>
      <c r="G147" s="25">
        <f t="shared" si="64"/>
        <v>100000</v>
      </c>
      <c r="H147" s="25">
        <f t="shared" si="64"/>
        <v>300000</v>
      </c>
      <c r="I147" s="25">
        <f t="shared" si="64"/>
        <v>147826.95000000001</v>
      </c>
      <c r="J147" s="38">
        <f t="shared" si="60"/>
        <v>0.49275650000000004</v>
      </c>
      <c r="K147" s="4"/>
      <c r="L147" s="13"/>
      <c r="M147" s="18"/>
      <c r="N147" s="18"/>
    </row>
    <row r="148" spans="1:14" ht="47.25" x14ac:dyDescent="0.2">
      <c r="A148" s="22" t="s">
        <v>29</v>
      </c>
      <c r="B148" s="24" t="s">
        <v>44</v>
      </c>
      <c r="C148" s="24" t="s">
        <v>14</v>
      </c>
      <c r="D148" s="24" t="s">
        <v>107</v>
      </c>
      <c r="E148" s="24" t="s">
        <v>30</v>
      </c>
      <c r="F148" s="25">
        <v>300000</v>
      </c>
      <c r="G148" s="25">
        <v>100000</v>
      </c>
      <c r="H148" s="25">
        <v>300000</v>
      </c>
      <c r="I148" s="25">
        <v>147826.95000000001</v>
      </c>
      <c r="J148" s="38">
        <f t="shared" si="60"/>
        <v>0.49275650000000004</v>
      </c>
      <c r="K148" s="4"/>
      <c r="L148" s="13"/>
      <c r="M148" s="18"/>
      <c r="N148" s="18"/>
    </row>
    <row r="149" spans="1:14" ht="15.75" x14ac:dyDescent="0.2">
      <c r="A149" s="45" t="s">
        <v>108</v>
      </c>
      <c r="B149" s="24" t="s">
        <v>44</v>
      </c>
      <c r="C149" s="24" t="s">
        <v>16</v>
      </c>
      <c r="D149" s="24" t="s">
        <v>0</v>
      </c>
      <c r="E149" s="24" t="s">
        <v>0</v>
      </c>
      <c r="F149" s="25">
        <f>F150+F156+F153</f>
        <v>600000</v>
      </c>
      <c r="G149" s="25">
        <f>G150+G156+G153</f>
        <v>550000</v>
      </c>
      <c r="H149" s="25">
        <f t="shared" ref="H149:I149" si="65">H150+H156+H153</f>
        <v>600000</v>
      </c>
      <c r="I149" s="25">
        <f t="shared" si="65"/>
        <v>100000</v>
      </c>
      <c r="J149" s="38">
        <f t="shared" si="60"/>
        <v>0.16666666666666666</v>
      </c>
      <c r="K149" s="4"/>
      <c r="L149" s="13"/>
      <c r="M149" s="18"/>
      <c r="N149" s="18"/>
    </row>
    <row r="150" spans="1:14" ht="31.5" x14ac:dyDescent="0.2">
      <c r="A150" s="22" t="s">
        <v>109</v>
      </c>
      <c r="B150" s="24" t="s">
        <v>44</v>
      </c>
      <c r="C150" s="24" t="s">
        <v>16</v>
      </c>
      <c r="D150" s="24" t="s">
        <v>110</v>
      </c>
      <c r="E150" s="46" t="s">
        <v>0</v>
      </c>
      <c r="F150" s="25">
        <f>F151</f>
        <v>100000</v>
      </c>
      <c r="G150" s="25">
        <f>G151</f>
        <v>50000</v>
      </c>
      <c r="H150" s="25">
        <f t="shared" ref="H150:I151" si="66">H151</f>
        <v>100000</v>
      </c>
      <c r="I150" s="25">
        <f t="shared" si="66"/>
        <v>100000</v>
      </c>
      <c r="J150" s="38">
        <f t="shared" si="60"/>
        <v>1</v>
      </c>
      <c r="K150" s="4"/>
      <c r="L150" s="13"/>
      <c r="M150" s="18"/>
      <c r="N150" s="18"/>
    </row>
    <row r="151" spans="1:14" ht="15.75" x14ac:dyDescent="0.2">
      <c r="A151" s="22" t="s">
        <v>38</v>
      </c>
      <c r="B151" s="24" t="s">
        <v>44</v>
      </c>
      <c r="C151" s="24" t="s">
        <v>16</v>
      </c>
      <c r="D151" s="24" t="s">
        <v>110</v>
      </c>
      <c r="E151" s="24" t="s">
        <v>39</v>
      </c>
      <c r="F151" s="25">
        <f>F152</f>
        <v>100000</v>
      </c>
      <c r="G151" s="25">
        <f>G152</f>
        <v>50000</v>
      </c>
      <c r="H151" s="25">
        <f t="shared" si="66"/>
        <v>100000</v>
      </c>
      <c r="I151" s="25">
        <f>I152</f>
        <v>100000</v>
      </c>
      <c r="J151" s="38">
        <f t="shared" si="60"/>
        <v>1</v>
      </c>
      <c r="K151" s="4"/>
      <c r="L151" s="13"/>
      <c r="M151" s="18"/>
      <c r="N151" s="18"/>
    </row>
    <row r="152" spans="1:14" ht="78.75" x14ac:dyDescent="0.2">
      <c r="A152" s="22" t="s">
        <v>111</v>
      </c>
      <c r="B152" s="24" t="s">
        <v>44</v>
      </c>
      <c r="C152" s="24" t="s">
        <v>16</v>
      </c>
      <c r="D152" s="24" t="s">
        <v>110</v>
      </c>
      <c r="E152" s="24" t="s">
        <v>112</v>
      </c>
      <c r="F152" s="25">
        <v>100000</v>
      </c>
      <c r="G152" s="25">
        <v>50000</v>
      </c>
      <c r="H152" s="25">
        <v>100000</v>
      </c>
      <c r="I152" s="25">
        <v>100000</v>
      </c>
      <c r="J152" s="38">
        <f t="shared" si="60"/>
        <v>1</v>
      </c>
      <c r="K152" s="4"/>
      <c r="L152" s="13"/>
      <c r="M152" s="18"/>
      <c r="N152" s="18"/>
    </row>
    <row r="153" spans="1:14" s="20" customFormat="1" ht="47.25" x14ac:dyDescent="0.2">
      <c r="A153" s="22" t="s">
        <v>245</v>
      </c>
      <c r="B153" s="23" t="s">
        <v>44</v>
      </c>
      <c r="C153" s="23" t="s">
        <v>16</v>
      </c>
      <c r="D153" s="23" t="s">
        <v>250</v>
      </c>
      <c r="E153" s="23"/>
      <c r="F153" s="25">
        <f>F154</f>
        <v>500000</v>
      </c>
      <c r="G153" s="25">
        <f>G154</f>
        <v>500000</v>
      </c>
      <c r="H153" s="25">
        <f t="shared" ref="H153:I154" si="67">H154</f>
        <v>500000</v>
      </c>
      <c r="I153" s="25">
        <f t="shared" si="67"/>
        <v>0</v>
      </c>
      <c r="J153" s="38">
        <f t="shared" si="60"/>
        <v>0</v>
      </c>
      <c r="K153" s="4"/>
      <c r="L153" s="13"/>
      <c r="M153" s="18"/>
      <c r="N153" s="18"/>
    </row>
    <row r="154" spans="1:14" s="20" customFormat="1" ht="47.25" x14ac:dyDescent="0.2">
      <c r="A154" s="22" t="s">
        <v>117</v>
      </c>
      <c r="B154" s="23" t="s">
        <v>44</v>
      </c>
      <c r="C154" s="23" t="s">
        <v>16</v>
      </c>
      <c r="D154" s="23" t="s">
        <v>250</v>
      </c>
      <c r="E154" s="23" t="s">
        <v>118</v>
      </c>
      <c r="F154" s="25">
        <f>F155</f>
        <v>500000</v>
      </c>
      <c r="G154" s="25">
        <f>G155</f>
        <v>500000</v>
      </c>
      <c r="H154" s="25">
        <f t="shared" si="67"/>
        <v>500000</v>
      </c>
      <c r="I154" s="25">
        <f t="shared" si="67"/>
        <v>0</v>
      </c>
      <c r="J154" s="38">
        <f t="shared" si="60"/>
        <v>0</v>
      </c>
      <c r="K154" s="4"/>
      <c r="L154" s="13"/>
      <c r="M154" s="18"/>
      <c r="N154" s="18"/>
    </row>
    <row r="155" spans="1:14" s="20" customFormat="1" ht="15.75" x14ac:dyDescent="0.2">
      <c r="A155" s="22" t="s">
        <v>119</v>
      </c>
      <c r="B155" s="23" t="s">
        <v>44</v>
      </c>
      <c r="C155" s="23" t="s">
        <v>16</v>
      </c>
      <c r="D155" s="23" t="s">
        <v>250</v>
      </c>
      <c r="E155" s="23" t="s">
        <v>120</v>
      </c>
      <c r="F155" s="25">
        <v>500000</v>
      </c>
      <c r="G155" s="25">
        <v>500000</v>
      </c>
      <c r="H155" s="25">
        <v>500000</v>
      </c>
      <c r="I155" s="25"/>
      <c r="J155" s="38">
        <f t="shared" si="60"/>
        <v>0</v>
      </c>
      <c r="K155" s="4"/>
      <c r="L155" s="13"/>
      <c r="M155" s="18"/>
      <c r="N155" s="18"/>
    </row>
    <row r="156" spans="1:14" ht="31.5" x14ac:dyDescent="0.2">
      <c r="A156" s="22" t="s">
        <v>113</v>
      </c>
      <c r="B156" s="24" t="s">
        <v>44</v>
      </c>
      <c r="C156" s="24" t="s">
        <v>16</v>
      </c>
      <c r="D156" s="24" t="s">
        <v>114</v>
      </c>
      <c r="E156" s="46" t="s">
        <v>0</v>
      </c>
      <c r="F156" s="25">
        <f t="shared" ref="F156:I157" si="68">F157</f>
        <v>0</v>
      </c>
      <c r="G156" s="25">
        <f t="shared" si="68"/>
        <v>0</v>
      </c>
      <c r="H156" s="25">
        <f t="shared" si="68"/>
        <v>0</v>
      </c>
      <c r="I156" s="25">
        <f t="shared" si="68"/>
        <v>0</v>
      </c>
      <c r="J156" s="38" t="e">
        <f t="shared" si="60"/>
        <v>#DIV/0!</v>
      </c>
      <c r="K156" s="4"/>
      <c r="L156" s="13"/>
      <c r="M156" s="18"/>
      <c r="N156" s="18"/>
    </row>
    <row r="157" spans="1:14" ht="47.25" x14ac:dyDescent="0.2">
      <c r="A157" s="22" t="s">
        <v>27</v>
      </c>
      <c r="B157" s="24" t="s">
        <v>44</v>
      </c>
      <c r="C157" s="24" t="s">
        <v>16</v>
      </c>
      <c r="D157" s="24" t="s">
        <v>114</v>
      </c>
      <c r="E157" s="24" t="s">
        <v>28</v>
      </c>
      <c r="F157" s="25">
        <f t="shared" si="68"/>
        <v>0</v>
      </c>
      <c r="G157" s="25">
        <f t="shared" si="68"/>
        <v>0</v>
      </c>
      <c r="H157" s="25">
        <f t="shared" si="68"/>
        <v>0</v>
      </c>
      <c r="I157" s="25">
        <f t="shared" si="68"/>
        <v>0</v>
      </c>
      <c r="J157" s="38" t="e">
        <f t="shared" si="60"/>
        <v>#DIV/0!</v>
      </c>
      <c r="K157" s="4"/>
      <c r="L157" s="13"/>
      <c r="M157" s="18"/>
      <c r="N157" s="18"/>
    </row>
    <row r="158" spans="1:14" ht="47.25" x14ac:dyDescent="0.2">
      <c r="A158" s="22" t="s">
        <v>29</v>
      </c>
      <c r="B158" s="24" t="s">
        <v>44</v>
      </c>
      <c r="C158" s="24" t="s">
        <v>16</v>
      </c>
      <c r="D158" s="24" t="s">
        <v>114</v>
      </c>
      <c r="E158" s="24" t="s">
        <v>30</v>
      </c>
      <c r="F158" s="25">
        <v>0</v>
      </c>
      <c r="G158" s="25">
        <v>0</v>
      </c>
      <c r="H158" s="25">
        <v>0</v>
      </c>
      <c r="I158" s="25">
        <v>0</v>
      </c>
      <c r="J158" s="38" t="e">
        <f t="shared" si="60"/>
        <v>#DIV/0!</v>
      </c>
      <c r="K158" s="4"/>
      <c r="L158" s="13"/>
      <c r="M158" s="18"/>
      <c r="N158" s="18"/>
    </row>
    <row r="159" spans="1:14" ht="15.75" x14ac:dyDescent="0.2">
      <c r="A159" s="45" t="s">
        <v>121</v>
      </c>
      <c r="B159" s="24" t="s">
        <v>44</v>
      </c>
      <c r="C159" s="24" t="s">
        <v>24</v>
      </c>
      <c r="D159" s="24" t="s">
        <v>0</v>
      </c>
      <c r="E159" s="24" t="s">
        <v>0</v>
      </c>
      <c r="F159" s="25">
        <f>F160+F163+F169+F177+F180+F166+F174</f>
        <v>11199275.41</v>
      </c>
      <c r="G159" s="25">
        <f>G160+G163+G169+G177+G180+G166+G174</f>
        <v>692000</v>
      </c>
      <c r="H159" s="25">
        <f t="shared" ref="H159:I159" si="69">H160+H163+H169+H177+H180+H166+H174</f>
        <v>11199275.41</v>
      </c>
      <c r="I159" s="25">
        <f t="shared" si="69"/>
        <v>1569880.56</v>
      </c>
      <c r="J159" s="38">
        <f t="shared" si="60"/>
        <v>0.14017697596741216</v>
      </c>
      <c r="K159" s="4"/>
      <c r="L159" s="13"/>
      <c r="M159" s="18"/>
      <c r="N159" s="18"/>
    </row>
    <row r="160" spans="1:14" ht="31.5" x14ac:dyDescent="0.2">
      <c r="A160" s="22" t="s">
        <v>122</v>
      </c>
      <c r="B160" s="24" t="s">
        <v>44</v>
      </c>
      <c r="C160" s="24" t="s">
        <v>24</v>
      </c>
      <c r="D160" s="24" t="s">
        <v>123</v>
      </c>
      <c r="E160" s="46" t="s">
        <v>0</v>
      </c>
      <c r="F160" s="25">
        <f t="shared" ref="F160:I161" si="70">F161</f>
        <v>3493268</v>
      </c>
      <c r="G160" s="25">
        <f t="shared" si="70"/>
        <v>100000</v>
      </c>
      <c r="H160" s="25">
        <f t="shared" si="70"/>
        <v>3493268</v>
      </c>
      <c r="I160" s="25">
        <f t="shared" si="70"/>
        <v>1264610.25</v>
      </c>
      <c r="J160" s="38">
        <f t="shared" si="60"/>
        <v>0.36201352143608795</v>
      </c>
      <c r="K160" s="4"/>
      <c r="L160" s="13"/>
      <c r="M160" s="18"/>
      <c r="N160" s="18"/>
    </row>
    <row r="161" spans="1:14" ht="47.25" x14ac:dyDescent="0.2">
      <c r="A161" s="22" t="s">
        <v>27</v>
      </c>
      <c r="B161" s="24" t="s">
        <v>44</v>
      </c>
      <c r="C161" s="24" t="s">
        <v>24</v>
      </c>
      <c r="D161" s="24" t="s">
        <v>123</v>
      </c>
      <c r="E161" s="24" t="s">
        <v>28</v>
      </c>
      <c r="F161" s="25">
        <f t="shared" si="70"/>
        <v>3493268</v>
      </c>
      <c r="G161" s="25">
        <f t="shared" si="70"/>
        <v>100000</v>
      </c>
      <c r="H161" s="25">
        <f t="shared" si="70"/>
        <v>3493268</v>
      </c>
      <c r="I161" s="25">
        <f t="shared" si="70"/>
        <v>1264610.25</v>
      </c>
      <c r="J161" s="38">
        <f t="shared" si="60"/>
        <v>0.36201352143608795</v>
      </c>
      <c r="K161" s="4"/>
      <c r="L161" s="13"/>
      <c r="M161" s="18"/>
      <c r="N161" s="18"/>
    </row>
    <row r="162" spans="1:14" ht="47.25" x14ac:dyDescent="0.2">
      <c r="A162" s="22" t="s">
        <v>29</v>
      </c>
      <c r="B162" s="24" t="s">
        <v>44</v>
      </c>
      <c r="C162" s="24" t="s">
        <v>24</v>
      </c>
      <c r="D162" s="24" t="s">
        <v>123</v>
      </c>
      <c r="E162" s="24" t="s">
        <v>30</v>
      </c>
      <c r="F162" s="25">
        <v>3493268</v>
      </c>
      <c r="G162" s="25">
        <v>100000</v>
      </c>
      <c r="H162" s="25">
        <v>3493268</v>
      </c>
      <c r="I162" s="25">
        <v>1264610.25</v>
      </c>
      <c r="J162" s="38">
        <f t="shared" si="60"/>
        <v>0.36201352143608795</v>
      </c>
      <c r="K162" s="4"/>
      <c r="L162" s="13"/>
      <c r="M162" s="18"/>
      <c r="N162" s="18"/>
    </row>
    <row r="163" spans="1:14" ht="15.75" x14ac:dyDescent="0.2">
      <c r="A163" s="22" t="s">
        <v>124</v>
      </c>
      <c r="B163" s="24" t="s">
        <v>44</v>
      </c>
      <c r="C163" s="24" t="s">
        <v>24</v>
      </c>
      <c r="D163" s="24" t="s">
        <v>125</v>
      </c>
      <c r="E163" s="46" t="s">
        <v>0</v>
      </c>
      <c r="F163" s="25">
        <f t="shared" ref="F163:I164" si="71">F164</f>
        <v>250000</v>
      </c>
      <c r="G163" s="25">
        <f t="shared" si="71"/>
        <v>50000</v>
      </c>
      <c r="H163" s="25">
        <f t="shared" si="71"/>
        <v>250000</v>
      </c>
      <c r="I163" s="25">
        <f t="shared" si="71"/>
        <v>0</v>
      </c>
      <c r="J163" s="38">
        <f t="shared" si="60"/>
        <v>0</v>
      </c>
      <c r="K163" s="4"/>
      <c r="L163" s="13"/>
      <c r="M163" s="18"/>
      <c r="N163" s="18"/>
    </row>
    <row r="164" spans="1:14" ht="47.25" x14ac:dyDescent="0.2">
      <c r="A164" s="22" t="s">
        <v>27</v>
      </c>
      <c r="B164" s="24" t="s">
        <v>44</v>
      </c>
      <c r="C164" s="24" t="s">
        <v>24</v>
      </c>
      <c r="D164" s="24" t="s">
        <v>125</v>
      </c>
      <c r="E164" s="24" t="s">
        <v>28</v>
      </c>
      <c r="F164" s="25">
        <f t="shared" si="71"/>
        <v>250000</v>
      </c>
      <c r="G164" s="25">
        <f t="shared" si="71"/>
        <v>50000</v>
      </c>
      <c r="H164" s="25">
        <f t="shared" si="71"/>
        <v>250000</v>
      </c>
      <c r="I164" s="25">
        <f t="shared" si="71"/>
        <v>0</v>
      </c>
      <c r="J164" s="38">
        <f t="shared" si="60"/>
        <v>0</v>
      </c>
      <c r="K164" s="4"/>
      <c r="L164" s="13"/>
      <c r="M164" s="18"/>
      <c r="N164" s="18"/>
    </row>
    <row r="165" spans="1:14" ht="47.25" x14ac:dyDescent="0.2">
      <c r="A165" s="22" t="s">
        <v>29</v>
      </c>
      <c r="B165" s="24" t="s">
        <v>44</v>
      </c>
      <c r="C165" s="24" t="s">
        <v>24</v>
      </c>
      <c r="D165" s="24" t="s">
        <v>125</v>
      </c>
      <c r="E165" s="24" t="s">
        <v>30</v>
      </c>
      <c r="F165" s="25">
        <v>250000</v>
      </c>
      <c r="G165" s="25">
        <v>50000</v>
      </c>
      <c r="H165" s="25">
        <v>250000</v>
      </c>
      <c r="I165" s="25"/>
      <c r="J165" s="38">
        <f t="shared" si="60"/>
        <v>0</v>
      </c>
      <c r="K165" s="4"/>
      <c r="L165" s="13"/>
      <c r="M165" s="18"/>
      <c r="N165" s="18"/>
    </row>
    <row r="166" spans="1:14" s="20" customFormat="1" ht="31.5" x14ac:dyDescent="0.2">
      <c r="A166" s="22" t="s">
        <v>251</v>
      </c>
      <c r="B166" s="23" t="s">
        <v>44</v>
      </c>
      <c r="C166" s="23" t="s">
        <v>24</v>
      </c>
      <c r="D166" s="23" t="s">
        <v>253</v>
      </c>
      <c r="E166" s="23"/>
      <c r="F166" s="25">
        <f>F167</f>
        <v>150000</v>
      </c>
      <c r="G166" s="25">
        <f>G167</f>
        <v>150000</v>
      </c>
      <c r="H166" s="25">
        <f t="shared" ref="H166:I167" si="72">H167</f>
        <v>150000</v>
      </c>
      <c r="I166" s="25">
        <f t="shared" si="72"/>
        <v>0</v>
      </c>
      <c r="J166" s="38">
        <f t="shared" si="60"/>
        <v>0</v>
      </c>
      <c r="K166" s="4"/>
      <c r="L166" s="4"/>
      <c r="M166" s="4"/>
      <c r="N166" s="18"/>
    </row>
    <row r="167" spans="1:14" s="20" customFormat="1" ht="15.75" x14ac:dyDescent="0.2">
      <c r="A167" s="26" t="s">
        <v>38</v>
      </c>
      <c r="B167" s="23" t="s">
        <v>44</v>
      </c>
      <c r="C167" s="23" t="s">
        <v>24</v>
      </c>
      <c r="D167" s="23" t="s">
        <v>253</v>
      </c>
      <c r="E167" s="23" t="s">
        <v>39</v>
      </c>
      <c r="F167" s="25">
        <f>F168</f>
        <v>150000</v>
      </c>
      <c r="G167" s="25">
        <f>G168</f>
        <v>150000</v>
      </c>
      <c r="H167" s="25">
        <f t="shared" si="72"/>
        <v>150000</v>
      </c>
      <c r="I167" s="25">
        <f t="shared" si="72"/>
        <v>0</v>
      </c>
      <c r="J167" s="38">
        <f t="shared" si="60"/>
        <v>0</v>
      </c>
      <c r="K167" s="4"/>
      <c r="L167" s="4"/>
      <c r="M167" s="4"/>
      <c r="N167" s="18"/>
    </row>
    <row r="168" spans="1:14" s="20" customFormat="1" ht="78.75" x14ac:dyDescent="0.2">
      <c r="A168" s="26" t="s">
        <v>252</v>
      </c>
      <c r="B168" s="23" t="s">
        <v>44</v>
      </c>
      <c r="C168" s="23" t="s">
        <v>24</v>
      </c>
      <c r="D168" s="23" t="s">
        <v>253</v>
      </c>
      <c r="E168" s="23" t="s">
        <v>112</v>
      </c>
      <c r="F168" s="25">
        <v>150000</v>
      </c>
      <c r="G168" s="25">
        <v>150000</v>
      </c>
      <c r="H168" s="25">
        <v>150000</v>
      </c>
      <c r="I168" s="25"/>
      <c r="J168" s="38">
        <f t="shared" si="60"/>
        <v>0</v>
      </c>
      <c r="K168" s="4"/>
      <c r="L168" s="4"/>
      <c r="M168" s="4"/>
      <c r="N168" s="18"/>
    </row>
    <row r="169" spans="1:14" ht="15.75" x14ac:dyDescent="0.2">
      <c r="A169" s="22" t="s">
        <v>126</v>
      </c>
      <c r="B169" s="24" t="s">
        <v>44</v>
      </c>
      <c r="C169" s="24" t="s">
        <v>24</v>
      </c>
      <c r="D169" s="24" t="s">
        <v>127</v>
      </c>
      <c r="E169" s="46" t="s">
        <v>0</v>
      </c>
      <c r="F169" s="25">
        <f>F170+F172</f>
        <v>892200.66</v>
      </c>
      <c r="G169" s="25">
        <f>G170+G172</f>
        <v>200000</v>
      </c>
      <c r="H169" s="25">
        <f t="shared" ref="H169:I169" si="73">H170+H172</f>
        <v>892200.66</v>
      </c>
      <c r="I169" s="25">
        <f t="shared" si="73"/>
        <v>288170.31</v>
      </c>
      <c r="J169" s="38">
        <f t="shared" si="60"/>
        <v>0.3229882277827501</v>
      </c>
      <c r="K169" s="4"/>
      <c r="L169" s="13"/>
      <c r="M169" s="18"/>
      <c r="N169" s="18"/>
    </row>
    <row r="170" spans="1:14" ht="47.25" x14ac:dyDescent="0.2">
      <c r="A170" s="22" t="s">
        <v>27</v>
      </c>
      <c r="B170" s="24" t="s">
        <v>44</v>
      </c>
      <c r="C170" s="24" t="s">
        <v>24</v>
      </c>
      <c r="D170" s="24" t="s">
        <v>127</v>
      </c>
      <c r="E170" s="24" t="s">
        <v>28</v>
      </c>
      <c r="F170" s="25">
        <f t="shared" ref="F170:I170" si="74">F171</f>
        <v>692200.66</v>
      </c>
      <c r="G170" s="25">
        <f t="shared" si="74"/>
        <v>0</v>
      </c>
      <c r="H170" s="25">
        <f t="shared" si="74"/>
        <v>692200.66</v>
      </c>
      <c r="I170" s="25">
        <f t="shared" si="74"/>
        <v>88170.31</v>
      </c>
      <c r="J170" s="38">
        <f t="shared" si="60"/>
        <v>0.12737680718189431</v>
      </c>
      <c r="K170" s="4"/>
      <c r="L170" s="13"/>
      <c r="M170" s="18"/>
      <c r="N170" s="18"/>
    </row>
    <row r="171" spans="1:14" ht="47.25" x14ac:dyDescent="0.2">
      <c r="A171" s="22" t="s">
        <v>29</v>
      </c>
      <c r="B171" s="24" t="s">
        <v>44</v>
      </c>
      <c r="C171" s="24" t="s">
        <v>24</v>
      </c>
      <c r="D171" s="24" t="s">
        <v>127</v>
      </c>
      <c r="E171" s="24" t="s">
        <v>30</v>
      </c>
      <c r="F171" s="25">
        <v>692200.66</v>
      </c>
      <c r="G171" s="25">
        <v>0</v>
      </c>
      <c r="H171" s="25">
        <v>692200.66</v>
      </c>
      <c r="I171" s="25">
        <v>88170.31</v>
      </c>
      <c r="J171" s="38">
        <f t="shared" si="60"/>
        <v>0.12737680718189431</v>
      </c>
      <c r="K171" s="4"/>
      <c r="L171" s="13"/>
      <c r="M171" s="18"/>
      <c r="N171" s="18"/>
    </row>
    <row r="172" spans="1:14" s="20" customFormat="1" ht="15.75" x14ac:dyDescent="0.2">
      <c r="A172" s="26" t="s">
        <v>38</v>
      </c>
      <c r="B172" s="24" t="s">
        <v>44</v>
      </c>
      <c r="C172" s="24" t="s">
        <v>24</v>
      </c>
      <c r="D172" s="24" t="s">
        <v>127</v>
      </c>
      <c r="E172" s="24">
        <v>800</v>
      </c>
      <c r="F172" s="25">
        <f>F173</f>
        <v>200000</v>
      </c>
      <c r="G172" s="25">
        <f>G173</f>
        <v>200000</v>
      </c>
      <c r="H172" s="25">
        <f t="shared" ref="H172:I172" si="75">H173</f>
        <v>200000</v>
      </c>
      <c r="I172" s="25">
        <f t="shared" si="75"/>
        <v>200000</v>
      </c>
      <c r="J172" s="38">
        <f t="shared" si="60"/>
        <v>1</v>
      </c>
      <c r="K172" s="4"/>
      <c r="L172" s="13"/>
      <c r="M172" s="18"/>
      <c r="N172" s="18"/>
    </row>
    <row r="173" spans="1:14" s="20" customFormat="1" ht="78.75" x14ac:dyDescent="0.2">
      <c r="A173" s="26" t="s">
        <v>252</v>
      </c>
      <c r="B173" s="24" t="s">
        <v>44</v>
      </c>
      <c r="C173" s="24" t="s">
        <v>24</v>
      </c>
      <c r="D173" s="24" t="s">
        <v>127</v>
      </c>
      <c r="E173" s="24">
        <v>810</v>
      </c>
      <c r="F173" s="25">
        <v>200000</v>
      </c>
      <c r="G173" s="25">
        <v>200000</v>
      </c>
      <c r="H173" s="25">
        <v>200000</v>
      </c>
      <c r="I173" s="25">
        <v>200000</v>
      </c>
      <c r="J173" s="38">
        <f t="shared" si="60"/>
        <v>1</v>
      </c>
      <c r="K173" s="4"/>
      <c r="L173" s="13"/>
      <c r="M173" s="18"/>
      <c r="N173" s="18"/>
    </row>
    <row r="174" spans="1:14" s="20" customFormat="1" ht="31.5" x14ac:dyDescent="0.2">
      <c r="A174" s="26" t="s">
        <v>256</v>
      </c>
      <c r="B174" s="24" t="s">
        <v>44</v>
      </c>
      <c r="C174" s="24" t="s">
        <v>24</v>
      </c>
      <c r="D174" s="24" t="s">
        <v>257</v>
      </c>
      <c r="E174" s="23"/>
      <c r="F174" s="25">
        <f>F175</f>
        <v>192000</v>
      </c>
      <c r="G174" s="25">
        <f>G175</f>
        <v>192000</v>
      </c>
      <c r="H174" s="25">
        <f t="shared" ref="H174:I175" si="76">H175</f>
        <v>192000</v>
      </c>
      <c r="I174" s="25">
        <f t="shared" si="76"/>
        <v>0</v>
      </c>
      <c r="J174" s="38">
        <f t="shared" si="60"/>
        <v>0</v>
      </c>
      <c r="K174" s="4"/>
      <c r="L174" s="13"/>
      <c r="M174" s="18"/>
      <c r="N174" s="18"/>
    </row>
    <row r="175" spans="1:14" s="20" customFormat="1" ht="47.25" x14ac:dyDescent="0.2">
      <c r="A175" s="22" t="s">
        <v>27</v>
      </c>
      <c r="B175" s="24" t="s">
        <v>44</v>
      </c>
      <c r="C175" s="24" t="s">
        <v>24</v>
      </c>
      <c r="D175" s="24" t="s">
        <v>257</v>
      </c>
      <c r="E175" s="23" t="s">
        <v>28</v>
      </c>
      <c r="F175" s="25">
        <f>F176</f>
        <v>192000</v>
      </c>
      <c r="G175" s="25">
        <f>G176</f>
        <v>192000</v>
      </c>
      <c r="H175" s="25">
        <f t="shared" si="76"/>
        <v>192000</v>
      </c>
      <c r="I175" s="25">
        <f t="shared" si="76"/>
        <v>0</v>
      </c>
      <c r="J175" s="38">
        <f t="shared" si="60"/>
        <v>0</v>
      </c>
      <c r="K175" s="4"/>
      <c r="L175" s="13"/>
      <c r="M175" s="18"/>
      <c r="N175" s="18"/>
    </row>
    <row r="176" spans="1:14" s="20" customFormat="1" ht="47.25" x14ac:dyDescent="0.2">
      <c r="A176" s="22" t="s">
        <v>29</v>
      </c>
      <c r="B176" s="24" t="s">
        <v>44</v>
      </c>
      <c r="C176" s="24" t="s">
        <v>24</v>
      </c>
      <c r="D176" s="24" t="s">
        <v>257</v>
      </c>
      <c r="E176" s="23" t="s">
        <v>30</v>
      </c>
      <c r="F176" s="25">
        <v>192000</v>
      </c>
      <c r="G176" s="25">
        <v>192000</v>
      </c>
      <c r="H176" s="25">
        <v>192000</v>
      </c>
      <c r="I176" s="25"/>
      <c r="J176" s="38">
        <f t="shared" si="60"/>
        <v>0</v>
      </c>
      <c r="K176" s="4"/>
      <c r="L176" s="13"/>
      <c r="M176" s="18"/>
      <c r="N176" s="18"/>
    </row>
    <row r="177" spans="1:15" ht="31.5" x14ac:dyDescent="0.2">
      <c r="A177" s="22" t="s">
        <v>128</v>
      </c>
      <c r="B177" s="24" t="s">
        <v>44</v>
      </c>
      <c r="C177" s="24" t="s">
        <v>24</v>
      </c>
      <c r="D177" s="24" t="s">
        <v>129</v>
      </c>
      <c r="E177" s="46" t="s">
        <v>0</v>
      </c>
      <c r="F177" s="25">
        <f t="shared" ref="F177:I178" si="77">F178</f>
        <v>210000</v>
      </c>
      <c r="G177" s="25">
        <f t="shared" si="77"/>
        <v>0</v>
      </c>
      <c r="H177" s="25">
        <f t="shared" si="77"/>
        <v>210000</v>
      </c>
      <c r="I177" s="25">
        <f t="shared" si="77"/>
        <v>17100</v>
      </c>
      <c r="J177" s="38">
        <f t="shared" si="60"/>
        <v>8.1428571428571433E-2</v>
      </c>
      <c r="K177" s="4"/>
      <c r="L177" s="13"/>
      <c r="M177" s="18"/>
      <c r="N177" s="18"/>
    </row>
    <row r="178" spans="1:15" ht="47.25" x14ac:dyDescent="0.2">
      <c r="A178" s="22" t="s">
        <v>27</v>
      </c>
      <c r="B178" s="24" t="s">
        <v>44</v>
      </c>
      <c r="C178" s="24" t="s">
        <v>24</v>
      </c>
      <c r="D178" s="24" t="s">
        <v>129</v>
      </c>
      <c r="E178" s="24" t="s">
        <v>28</v>
      </c>
      <c r="F178" s="25">
        <f t="shared" si="77"/>
        <v>210000</v>
      </c>
      <c r="G178" s="25">
        <f t="shared" si="77"/>
        <v>0</v>
      </c>
      <c r="H178" s="25">
        <f t="shared" si="77"/>
        <v>210000</v>
      </c>
      <c r="I178" s="25">
        <f t="shared" si="77"/>
        <v>17100</v>
      </c>
      <c r="J178" s="38">
        <f t="shared" si="60"/>
        <v>8.1428571428571433E-2</v>
      </c>
      <c r="K178" s="4"/>
      <c r="L178" s="13"/>
      <c r="M178" s="18"/>
      <c r="N178" s="18"/>
    </row>
    <row r="179" spans="1:15" ht="47.25" x14ac:dyDescent="0.2">
      <c r="A179" s="22" t="s">
        <v>29</v>
      </c>
      <c r="B179" s="24" t="s">
        <v>44</v>
      </c>
      <c r="C179" s="24" t="s">
        <v>24</v>
      </c>
      <c r="D179" s="24" t="s">
        <v>129</v>
      </c>
      <c r="E179" s="24" t="s">
        <v>30</v>
      </c>
      <c r="F179" s="25">
        <v>210000</v>
      </c>
      <c r="G179" s="25">
        <v>0</v>
      </c>
      <c r="H179" s="25">
        <v>210000</v>
      </c>
      <c r="I179" s="25">
        <v>17100</v>
      </c>
      <c r="J179" s="38">
        <f t="shared" si="60"/>
        <v>8.1428571428571433E-2</v>
      </c>
      <c r="K179" s="4"/>
      <c r="L179" s="13"/>
      <c r="M179" s="18"/>
      <c r="N179" s="18"/>
    </row>
    <row r="180" spans="1:15" ht="31.5" x14ac:dyDescent="0.2">
      <c r="A180" s="22" t="s">
        <v>130</v>
      </c>
      <c r="B180" s="24" t="s">
        <v>44</v>
      </c>
      <c r="C180" s="24" t="s">
        <v>24</v>
      </c>
      <c r="D180" s="24" t="s">
        <v>131</v>
      </c>
      <c r="E180" s="46" t="s">
        <v>0</v>
      </c>
      <c r="F180" s="25">
        <f t="shared" ref="F180:I181" si="78">F181</f>
        <v>6011806.75</v>
      </c>
      <c r="G180" s="25">
        <f t="shared" si="78"/>
        <v>0</v>
      </c>
      <c r="H180" s="25">
        <f t="shared" si="78"/>
        <v>6011806.75</v>
      </c>
      <c r="I180" s="25">
        <f t="shared" si="78"/>
        <v>0</v>
      </c>
      <c r="J180" s="38">
        <f t="shared" si="60"/>
        <v>0</v>
      </c>
      <c r="K180" s="4"/>
      <c r="L180" s="13"/>
      <c r="M180" s="18"/>
      <c r="N180" s="18"/>
    </row>
    <row r="181" spans="1:15" ht="47.25" x14ac:dyDescent="0.2">
      <c r="A181" s="22" t="s">
        <v>27</v>
      </c>
      <c r="B181" s="24" t="s">
        <v>44</v>
      </c>
      <c r="C181" s="24" t="s">
        <v>24</v>
      </c>
      <c r="D181" s="24" t="s">
        <v>131</v>
      </c>
      <c r="E181" s="24" t="s">
        <v>28</v>
      </c>
      <c r="F181" s="25">
        <f t="shared" si="78"/>
        <v>6011806.75</v>
      </c>
      <c r="G181" s="25">
        <f t="shared" si="78"/>
        <v>0</v>
      </c>
      <c r="H181" s="25">
        <f t="shared" si="78"/>
        <v>6011806.75</v>
      </c>
      <c r="I181" s="25">
        <f t="shared" si="78"/>
        <v>0</v>
      </c>
      <c r="J181" s="38">
        <f t="shared" si="60"/>
        <v>0</v>
      </c>
      <c r="K181" s="4"/>
      <c r="L181" s="13"/>
      <c r="M181" s="18"/>
      <c r="N181" s="18"/>
    </row>
    <row r="182" spans="1:15" ht="47.25" x14ac:dyDescent="0.2">
      <c r="A182" s="22" t="s">
        <v>29</v>
      </c>
      <c r="B182" s="24" t="s">
        <v>44</v>
      </c>
      <c r="C182" s="24" t="s">
        <v>24</v>
      </c>
      <c r="D182" s="24" t="s">
        <v>131</v>
      </c>
      <c r="E182" s="24" t="s">
        <v>30</v>
      </c>
      <c r="F182" s="25">
        <v>6011806.75</v>
      </c>
      <c r="G182" s="25">
        <v>0</v>
      </c>
      <c r="H182" s="25">
        <v>6011806.75</v>
      </c>
      <c r="I182" s="25"/>
      <c r="J182" s="38">
        <f t="shared" si="60"/>
        <v>0</v>
      </c>
      <c r="K182" s="4"/>
      <c r="L182" s="13"/>
      <c r="M182" s="18"/>
      <c r="N182" s="18"/>
    </row>
    <row r="183" spans="1:15" ht="31.5" x14ac:dyDescent="0.2">
      <c r="A183" s="45" t="s">
        <v>228</v>
      </c>
      <c r="B183" s="24" t="s">
        <v>44</v>
      </c>
      <c r="C183" s="24" t="s">
        <v>44</v>
      </c>
      <c r="D183" s="24" t="s">
        <v>0</v>
      </c>
      <c r="E183" s="24" t="s">
        <v>0</v>
      </c>
      <c r="F183" s="25">
        <f>F187+F184</f>
        <v>200000</v>
      </c>
      <c r="G183" s="25">
        <f>G187+G184</f>
        <v>200000</v>
      </c>
      <c r="H183" s="25">
        <f t="shared" ref="H183:I183" si="79">H187+H184</f>
        <v>200000</v>
      </c>
      <c r="I183" s="25">
        <f t="shared" si="79"/>
        <v>52500</v>
      </c>
      <c r="J183" s="38">
        <f t="shared" si="60"/>
        <v>0.26250000000000001</v>
      </c>
      <c r="K183" s="4"/>
      <c r="L183" s="13"/>
      <c r="M183" s="18"/>
      <c r="N183" s="18"/>
    </row>
    <row r="184" spans="1:15" s="20" customFormat="1" ht="47.25" x14ac:dyDescent="0.2">
      <c r="A184" s="26" t="s">
        <v>254</v>
      </c>
      <c r="B184" s="27" t="s">
        <v>44</v>
      </c>
      <c r="C184" s="27" t="s">
        <v>44</v>
      </c>
      <c r="D184" s="28" t="s">
        <v>255</v>
      </c>
      <c r="E184" s="29"/>
      <c r="F184" s="30">
        <f>F185</f>
        <v>200000</v>
      </c>
      <c r="G184" s="25">
        <f>G185</f>
        <v>200000</v>
      </c>
      <c r="H184" s="30">
        <f t="shared" ref="H184:I185" si="80">H185</f>
        <v>200000</v>
      </c>
      <c r="I184" s="30">
        <f t="shared" si="80"/>
        <v>52500</v>
      </c>
      <c r="J184" s="38">
        <f t="shared" si="60"/>
        <v>0.26250000000000001</v>
      </c>
      <c r="K184" s="4"/>
      <c r="L184" s="13"/>
      <c r="M184" s="18"/>
      <c r="N184" s="18"/>
    </row>
    <row r="185" spans="1:15" s="20" customFormat="1" ht="47.25" x14ac:dyDescent="0.2">
      <c r="A185" s="26" t="s">
        <v>27</v>
      </c>
      <c r="B185" s="27" t="s">
        <v>44</v>
      </c>
      <c r="C185" s="27" t="s">
        <v>44</v>
      </c>
      <c r="D185" s="28" t="s">
        <v>255</v>
      </c>
      <c r="E185" s="29" t="s">
        <v>28</v>
      </c>
      <c r="F185" s="30">
        <f>F186</f>
        <v>200000</v>
      </c>
      <c r="G185" s="25">
        <f>G186</f>
        <v>200000</v>
      </c>
      <c r="H185" s="30">
        <f t="shared" si="80"/>
        <v>200000</v>
      </c>
      <c r="I185" s="30">
        <f t="shared" si="80"/>
        <v>52500</v>
      </c>
      <c r="J185" s="38">
        <f t="shared" si="60"/>
        <v>0.26250000000000001</v>
      </c>
      <c r="K185" s="4"/>
      <c r="L185" s="13"/>
      <c r="M185" s="18"/>
      <c r="N185" s="18"/>
    </row>
    <row r="186" spans="1:15" s="20" customFormat="1" ht="47.25" x14ac:dyDescent="0.2">
      <c r="A186" s="26" t="s">
        <v>29</v>
      </c>
      <c r="B186" s="27" t="s">
        <v>44</v>
      </c>
      <c r="C186" s="27" t="s">
        <v>44</v>
      </c>
      <c r="D186" s="28" t="s">
        <v>255</v>
      </c>
      <c r="E186" s="29" t="s">
        <v>30</v>
      </c>
      <c r="F186" s="30">
        <v>200000</v>
      </c>
      <c r="G186" s="25">
        <v>200000</v>
      </c>
      <c r="H186" s="30">
        <v>200000</v>
      </c>
      <c r="I186" s="30">
        <v>52500</v>
      </c>
      <c r="J186" s="38">
        <f t="shared" si="60"/>
        <v>0.26250000000000001</v>
      </c>
      <c r="K186" s="4"/>
      <c r="L186" s="13"/>
      <c r="M186" s="18"/>
      <c r="N186" s="18"/>
    </row>
    <row r="187" spans="1:15" ht="47.25" x14ac:dyDescent="0.2">
      <c r="A187" s="22" t="s">
        <v>115</v>
      </c>
      <c r="B187" s="24" t="s">
        <v>44</v>
      </c>
      <c r="C187" s="24" t="s">
        <v>44</v>
      </c>
      <c r="D187" s="24" t="s">
        <v>116</v>
      </c>
      <c r="E187" s="46" t="s">
        <v>0</v>
      </c>
      <c r="F187" s="25">
        <f t="shared" ref="F187:I188" si="81">F188</f>
        <v>0</v>
      </c>
      <c r="G187" s="25">
        <f t="shared" si="81"/>
        <v>0</v>
      </c>
      <c r="H187" s="25">
        <f t="shared" si="81"/>
        <v>0</v>
      </c>
      <c r="I187" s="25">
        <f t="shared" si="81"/>
        <v>0</v>
      </c>
      <c r="J187" s="38" t="e">
        <f t="shared" si="60"/>
        <v>#DIV/0!</v>
      </c>
      <c r="K187" s="4"/>
      <c r="L187" s="13"/>
      <c r="M187" s="18"/>
      <c r="N187" s="18"/>
    </row>
    <row r="188" spans="1:15" ht="47.25" x14ac:dyDescent="0.2">
      <c r="A188" s="22" t="s">
        <v>117</v>
      </c>
      <c r="B188" s="24" t="s">
        <v>44</v>
      </c>
      <c r="C188" s="24" t="s">
        <v>44</v>
      </c>
      <c r="D188" s="24" t="s">
        <v>116</v>
      </c>
      <c r="E188" s="24" t="s">
        <v>118</v>
      </c>
      <c r="F188" s="25">
        <f t="shared" si="81"/>
        <v>0</v>
      </c>
      <c r="G188" s="25">
        <f t="shared" si="81"/>
        <v>0</v>
      </c>
      <c r="H188" s="25">
        <f t="shared" si="81"/>
        <v>0</v>
      </c>
      <c r="I188" s="25">
        <f t="shared" si="81"/>
        <v>0</v>
      </c>
      <c r="J188" s="38" t="e">
        <f t="shared" si="60"/>
        <v>#DIV/0!</v>
      </c>
      <c r="K188" s="4"/>
      <c r="L188" s="13"/>
      <c r="M188" s="18"/>
      <c r="N188" s="18"/>
    </row>
    <row r="189" spans="1:15" ht="15.75" x14ac:dyDescent="0.2">
      <c r="A189" s="22" t="s">
        <v>119</v>
      </c>
      <c r="B189" s="24" t="s">
        <v>44</v>
      </c>
      <c r="C189" s="24" t="s">
        <v>44</v>
      </c>
      <c r="D189" s="24" t="s">
        <v>116</v>
      </c>
      <c r="E189" s="24" t="s">
        <v>120</v>
      </c>
      <c r="F189" s="25">
        <v>0</v>
      </c>
      <c r="G189" s="25">
        <v>0</v>
      </c>
      <c r="H189" s="25">
        <v>0</v>
      </c>
      <c r="I189" s="25">
        <v>0</v>
      </c>
      <c r="J189" s="38" t="e">
        <f t="shared" si="60"/>
        <v>#DIV/0!</v>
      </c>
      <c r="K189" s="4"/>
      <c r="L189" s="13"/>
      <c r="M189" s="18"/>
      <c r="N189" s="18"/>
    </row>
    <row r="190" spans="1:15" s="20" customFormat="1" ht="15.75" x14ac:dyDescent="0.2">
      <c r="A190" s="31" t="s">
        <v>258</v>
      </c>
      <c r="B190" s="32" t="s">
        <v>47</v>
      </c>
      <c r="C190" s="32"/>
      <c r="D190" s="32"/>
      <c r="E190" s="32"/>
      <c r="F190" s="50">
        <f t="shared" ref="F190:I193" si="82">F191</f>
        <v>1485666.66</v>
      </c>
      <c r="G190" s="50">
        <f t="shared" si="82"/>
        <v>1485666.66</v>
      </c>
      <c r="H190" s="50">
        <f t="shared" si="82"/>
        <v>1485666.66</v>
      </c>
      <c r="I190" s="50">
        <f t="shared" si="82"/>
        <v>0</v>
      </c>
      <c r="J190" s="54">
        <f t="shared" si="60"/>
        <v>0</v>
      </c>
      <c r="K190" s="25"/>
      <c r="L190" s="56"/>
      <c r="M190" s="57"/>
      <c r="N190" s="57"/>
      <c r="O190" s="51"/>
    </row>
    <row r="191" spans="1:15" s="20" customFormat="1" ht="31.5" x14ac:dyDescent="0.2">
      <c r="A191" s="22" t="s">
        <v>259</v>
      </c>
      <c r="B191" s="23" t="s">
        <v>47</v>
      </c>
      <c r="C191" s="23" t="s">
        <v>44</v>
      </c>
      <c r="D191" s="23"/>
      <c r="E191" s="23"/>
      <c r="F191" s="25">
        <f t="shared" si="82"/>
        <v>1485666.66</v>
      </c>
      <c r="G191" s="25">
        <f t="shared" si="82"/>
        <v>1485666.66</v>
      </c>
      <c r="H191" s="25">
        <f t="shared" si="82"/>
        <v>1485666.66</v>
      </c>
      <c r="I191" s="25">
        <f t="shared" si="82"/>
        <v>0</v>
      </c>
      <c r="J191" s="55">
        <f t="shared" si="60"/>
        <v>0</v>
      </c>
      <c r="K191" s="4"/>
      <c r="L191" s="13"/>
      <c r="M191" s="18"/>
      <c r="N191" s="18"/>
    </row>
    <row r="192" spans="1:15" s="20" customFormat="1" ht="31.5" x14ac:dyDescent="0.2">
      <c r="A192" s="22" t="s">
        <v>260</v>
      </c>
      <c r="B192" s="23" t="s">
        <v>47</v>
      </c>
      <c r="C192" s="23" t="s">
        <v>44</v>
      </c>
      <c r="D192" s="23" t="s">
        <v>261</v>
      </c>
      <c r="E192" s="23"/>
      <c r="F192" s="25">
        <f t="shared" si="82"/>
        <v>1485666.66</v>
      </c>
      <c r="G192" s="25">
        <f t="shared" si="82"/>
        <v>1485666.66</v>
      </c>
      <c r="H192" s="25">
        <f t="shared" si="82"/>
        <v>1485666.66</v>
      </c>
      <c r="I192" s="25">
        <f t="shared" si="82"/>
        <v>0</v>
      </c>
      <c r="J192" s="55">
        <f t="shared" si="60"/>
        <v>0</v>
      </c>
      <c r="K192" s="4"/>
      <c r="L192" s="13"/>
      <c r="M192" s="18"/>
      <c r="N192" s="18"/>
    </row>
    <row r="193" spans="1:14" s="20" customFormat="1" ht="47.25" x14ac:dyDescent="0.2">
      <c r="A193" s="22" t="s">
        <v>117</v>
      </c>
      <c r="B193" s="23" t="s">
        <v>47</v>
      </c>
      <c r="C193" s="23" t="s">
        <v>44</v>
      </c>
      <c r="D193" s="23" t="s">
        <v>261</v>
      </c>
      <c r="E193" s="23" t="s">
        <v>118</v>
      </c>
      <c r="F193" s="25">
        <f t="shared" si="82"/>
        <v>1485666.66</v>
      </c>
      <c r="G193" s="25">
        <f t="shared" si="82"/>
        <v>1485666.66</v>
      </c>
      <c r="H193" s="25">
        <f t="shared" si="82"/>
        <v>1485666.66</v>
      </c>
      <c r="I193" s="25">
        <f t="shared" si="82"/>
        <v>0</v>
      </c>
      <c r="J193" s="38">
        <f t="shared" si="60"/>
        <v>0</v>
      </c>
      <c r="K193" s="4"/>
      <c r="L193" s="13"/>
      <c r="M193" s="18"/>
      <c r="N193" s="18"/>
    </row>
    <row r="194" spans="1:14" s="20" customFormat="1" ht="15.75" x14ac:dyDescent="0.2">
      <c r="A194" s="22" t="s">
        <v>119</v>
      </c>
      <c r="B194" s="23" t="s">
        <v>47</v>
      </c>
      <c r="C194" s="23" t="s">
        <v>44</v>
      </c>
      <c r="D194" s="23" t="s">
        <v>261</v>
      </c>
      <c r="E194" s="23" t="s">
        <v>120</v>
      </c>
      <c r="F194" s="25">
        <v>1485666.66</v>
      </c>
      <c r="G194" s="25">
        <v>1485666.66</v>
      </c>
      <c r="H194" s="25">
        <v>1485666.66</v>
      </c>
      <c r="I194" s="25"/>
      <c r="J194" s="38">
        <f t="shared" si="60"/>
        <v>0</v>
      </c>
      <c r="K194" s="4"/>
      <c r="L194" s="13"/>
      <c r="M194" s="18"/>
      <c r="N194" s="18"/>
    </row>
    <row r="195" spans="1:14" ht="15.75" x14ac:dyDescent="0.2">
      <c r="A195" s="52" t="s">
        <v>132</v>
      </c>
      <c r="B195" s="53" t="s">
        <v>133</v>
      </c>
      <c r="C195" s="53" t="s">
        <v>0</v>
      </c>
      <c r="D195" s="53" t="s">
        <v>0</v>
      </c>
      <c r="E195" s="53" t="s">
        <v>0</v>
      </c>
      <c r="F195" s="50">
        <f>F196+F209+F237+F244+F263</f>
        <v>197346517.86000001</v>
      </c>
      <c r="G195" s="50">
        <f>G196+G209+G237+G244+G263</f>
        <v>1781261.7</v>
      </c>
      <c r="H195" s="50">
        <f t="shared" ref="H195:I195" si="83">H196+H209+H237+H244+H263</f>
        <v>217346517.86000001</v>
      </c>
      <c r="I195" s="50">
        <f t="shared" si="83"/>
        <v>37100062.010000005</v>
      </c>
      <c r="J195" s="54">
        <f t="shared" si="60"/>
        <v>0.17069545155490995</v>
      </c>
      <c r="K195" s="4"/>
      <c r="L195" s="13"/>
      <c r="M195" s="18"/>
      <c r="N195" s="18"/>
    </row>
    <row r="196" spans="1:14" ht="15.75" x14ac:dyDescent="0.2">
      <c r="A196" s="45" t="s">
        <v>134</v>
      </c>
      <c r="B196" s="24" t="s">
        <v>133</v>
      </c>
      <c r="C196" s="24" t="s">
        <v>14</v>
      </c>
      <c r="D196" s="24" t="s">
        <v>0</v>
      </c>
      <c r="E196" s="24" t="s">
        <v>0</v>
      </c>
      <c r="F196" s="25">
        <f>F197+F200+F203+F206</f>
        <v>69616929</v>
      </c>
      <c r="G196" s="25">
        <f>G197+G200+G203+G206</f>
        <v>213492</v>
      </c>
      <c r="H196" s="25">
        <f t="shared" ref="H196:I196" si="84">H197+H200+H203+H206</f>
        <v>69616929</v>
      </c>
      <c r="I196" s="25">
        <f t="shared" si="84"/>
        <v>13489875.01</v>
      </c>
      <c r="J196" s="38">
        <f t="shared" si="60"/>
        <v>0.19377291132735833</v>
      </c>
      <c r="K196" s="4"/>
      <c r="L196" s="13"/>
      <c r="M196" s="18"/>
      <c r="N196" s="18"/>
    </row>
    <row r="197" spans="1:14" ht="372.75" customHeight="1" x14ac:dyDescent="0.2">
      <c r="A197" s="22" t="s">
        <v>238</v>
      </c>
      <c r="B197" s="24" t="s">
        <v>133</v>
      </c>
      <c r="C197" s="24" t="s">
        <v>14</v>
      </c>
      <c r="D197" s="24" t="s">
        <v>239</v>
      </c>
      <c r="E197" s="46" t="s">
        <v>0</v>
      </c>
      <c r="F197" s="25">
        <f t="shared" ref="F197:I198" si="85">F198</f>
        <v>51808282</v>
      </c>
      <c r="G197" s="25">
        <f t="shared" si="85"/>
        <v>0</v>
      </c>
      <c r="H197" s="25">
        <f t="shared" si="85"/>
        <v>51808282</v>
      </c>
      <c r="I197" s="25">
        <f t="shared" si="85"/>
        <v>9568556</v>
      </c>
      <c r="J197" s="38">
        <f t="shared" si="60"/>
        <v>0.18469162903336575</v>
      </c>
      <c r="K197" s="4"/>
      <c r="L197" s="13"/>
      <c r="M197" s="18"/>
      <c r="N197" s="18"/>
    </row>
    <row r="198" spans="1:14" ht="63" x14ac:dyDescent="0.2">
      <c r="A198" s="22" t="s">
        <v>63</v>
      </c>
      <c r="B198" s="24" t="s">
        <v>133</v>
      </c>
      <c r="C198" s="24" t="s">
        <v>14</v>
      </c>
      <c r="D198" s="24" t="s">
        <v>239</v>
      </c>
      <c r="E198" s="24" t="s">
        <v>64</v>
      </c>
      <c r="F198" s="25">
        <f t="shared" si="85"/>
        <v>51808282</v>
      </c>
      <c r="G198" s="25">
        <f t="shared" si="85"/>
        <v>0</v>
      </c>
      <c r="H198" s="25">
        <f t="shared" si="85"/>
        <v>51808282</v>
      </c>
      <c r="I198" s="25">
        <f t="shared" si="85"/>
        <v>9568556</v>
      </c>
      <c r="J198" s="38">
        <f t="shared" si="60"/>
        <v>0.18469162903336575</v>
      </c>
      <c r="K198" s="4"/>
      <c r="L198" s="13"/>
      <c r="M198" s="18"/>
      <c r="N198" s="18"/>
    </row>
    <row r="199" spans="1:14" ht="15.75" x14ac:dyDescent="0.2">
      <c r="A199" s="22" t="s">
        <v>65</v>
      </c>
      <c r="B199" s="24" t="s">
        <v>133</v>
      </c>
      <c r="C199" s="24" t="s">
        <v>14</v>
      </c>
      <c r="D199" s="24" t="s">
        <v>239</v>
      </c>
      <c r="E199" s="24" t="s">
        <v>66</v>
      </c>
      <c r="F199" s="25">
        <v>51808282</v>
      </c>
      <c r="G199" s="25">
        <v>0</v>
      </c>
      <c r="H199" s="25">
        <v>51808282</v>
      </c>
      <c r="I199" s="25">
        <v>9568556</v>
      </c>
      <c r="J199" s="38">
        <f t="shared" si="60"/>
        <v>0.18469162903336575</v>
      </c>
      <c r="K199" s="4"/>
      <c r="L199" s="13"/>
      <c r="M199" s="18"/>
      <c r="N199" s="18"/>
    </row>
    <row r="200" spans="1:14" ht="31.5" x14ac:dyDescent="0.2">
      <c r="A200" s="22" t="s">
        <v>135</v>
      </c>
      <c r="B200" s="24" t="s">
        <v>133</v>
      </c>
      <c r="C200" s="24" t="s">
        <v>14</v>
      </c>
      <c r="D200" s="24" t="s">
        <v>136</v>
      </c>
      <c r="E200" s="46" t="s">
        <v>0</v>
      </c>
      <c r="F200" s="25">
        <f t="shared" ref="F200:I201" si="86">F201</f>
        <v>11531852</v>
      </c>
      <c r="G200" s="25">
        <f t="shared" si="86"/>
        <v>0</v>
      </c>
      <c r="H200" s="25">
        <f t="shared" si="86"/>
        <v>11531852</v>
      </c>
      <c r="I200" s="25">
        <f t="shared" si="86"/>
        <v>3028806.73</v>
      </c>
      <c r="J200" s="38">
        <f t="shared" si="60"/>
        <v>0.2626470344919446</v>
      </c>
      <c r="K200" s="4"/>
      <c r="L200" s="13"/>
      <c r="M200" s="18"/>
      <c r="N200" s="18"/>
    </row>
    <row r="201" spans="1:14" ht="63" x14ac:dyDescent="0.2">
      <c r="A201" s="22" t="s">
        <v>63</v>
      </c>
      <c r="B201" s="24" t="s">
        <v>133</v>
      </c>
      <c r="C201" s="24" t="s">
        <v>14</v>
      </c>
      <c r="D201" s="24" t="s">
        <v>136</v>
      </c>
      <c r="E201" s="24" t="s">
        <v>64</v>
      </c>
      <c r="F201" s="25">
        <f t="shared" si="86"/>
        <v>11531852</v>
      </c>
      <c r="G201" s="25">
        <f t="shared" si="86"/>
        <v>0</v>
      </c>
      <c r="H201" s="25">
        <f t="shared" si="86"/>
        <v>11531852</v>
      </c>
      <c r="I201" s="25">
        <f t="shared" si="86"/>
        <v>3028806.73</v>
      </c>
      <c r="J201" s="38">
        <f t="shared" si="60"/>
        <v>0.2626470344919446</v>
      </c>
      <c r="K201" s="4"/>
      <c r="L201" s="13"/>
      <c r="M201" s="18"/>
      <c r="N201" s="18"/>
    </row>
    <row r="202" spans="1:14" ht="15.75" x14ac:dyDescent="0.2">
      <c r="A202" s="22" t="s">
        <v>65</v>
      </c>
      <c r="B202" s="24" t="s">
        <v>133</v>
      </c>
      <c r="C202" s="24" t="s">
        <v>14</v>
      </c>
      <c r="D202" s="24" t="s">
        <v>136</v>
      </c>
      <c r="E202" s="24" t="s">
        <v>66</v>
      </c>
      <c r="F202" s="25">
        <v>11531852</v>
      </c>
      <c r="G202" s="25">
        <v>0</v>
      </c>
      <c r="H202" s="25">
        <v>11531852</v>
      </c>
      <c r="I202" s="25">
        <v>3028806.73</v>
      </c>
      <c r="J202" s="38">
        <f t="shared" si="60"/>
        <v>0.2626470344919446</v>
      </c>
      <c r="K202" s="4"/>
      <c r="L202" s="13"/>
      <c r="M202" s="18"/>
      <c r="N202" s="18"/>
    </row>
    <row r="203" spans="1:14" ht="31.5" x14ac:dyDescent="0.2">
      <c r="A203" s="22" t="s">
        <v>137</v>
      </c>
      <c r="B203" s="24" t="s">
        <v>133</v>
      </c>
      <c r="C203" s="24" t="s">
        <v>14</v>
      </c>
      <c r="D203" s="24" t="s">
        <v>138</v>
      </c>
      <c r="E203" s="46" t="s">
        <v>0</v>
      </c>
      <c r="F203" s="25">
        <f t="shared" ref="F203:I204" si="87">F204</f>
        <v>3888303</v>
      </c>
      <c r="G203" s="25">
        <f t="shared" si="87"/>
        <v>0</v>
      </c>
      <c r="H203" s="25">
        <f t="shared" si="87"/>
        <v>3888303</v>
      </c>
      <c r="I203" s="25">
        <f t="shared" si="87"/>
        <v>892512.28</v>
      </c>
      <c r="J203" s="38">
        <f t="shared" si="60"/>
        <v>0.22953773921425363</v>
      </c>
      <c r="K203" s="4"/>
      <c r="L203" s="13"/>
      <c r="M203" s="18"/>
      <c r="N203" s="18"/>
    </row>
    <row r="204" spans="1:14" ht="63" x14ac:dyDescent="0.2">
      <c r="A204" s="22" t="s">
        <v>63</v>
      </c>
      <c r="B204" s="24" t="s">
        <v>133</v>
      </c>
      <c r="C204" s="24" t="s">
        <v>14</v>
      </c>
      <c r="D204" s="24" t="s">
        <v>138</v>
      </c>
      <c r="E204" s="24" t="s">
        <v>64</v>
      </c>
      <c r="F204" s="25">
        <f t="shared" si="87"/>
        <v>3888303</v>
      </c>
      <c r="G204" s="25">
        <f t="shared" si="87"/>
        <v>0</v>
      </c>
      <c r="H204" s="25">
        <f t="shared" si="87"/>
        <v>3888303</v>
      </c>
      <c r="I204" s="25">
        <f t="shared" si="87"/>
        <v>892512.28</v>
      </c>
      <c r="J204" s="38">
        <f t="shared" ref="J204:J267" si="88">I204/H204</f>
        <v>0.22953773921425363</v>
      </c>
      <c r="K204" s="4"/>
      <c r="L204" s="13"/>
      <c r="M204" s="18"/>
      <c r="N204" s="18"/>
    </row>
    <row r="205" spans="1:14" ht="15.75" x14ac:dyDescent="0.2">
      <c r="A205" s="22" t="s">
        <v>65</v>
      </c>
      <c r="B205" s="24" t="s">
        <v>133</v>
      </c>
      <c r="C205" s="24" t="s">
        <v>14</v>
      </c>
      <c r="D205" s="24" t="s">
        <v>138</v>
      </c>
      <c r="E205" s="24" t="s">
        <v>66</v>
      </c>
      <c r="F205" s="25">
        <v>3888303</v>
      </c>
      <c r="G205" s="25">
        <v>0</v>
      </c>
      <c r="H205" s="25">
        <v>3888303</v>
      </c>
      <c r="I205" s="25">
        <v>892512.28</v>
      </c>
      <c r="J205" s="38">
        <f t="shared" si="88"/>
        <v>0.22953773921425363</v>
      </c>
      <c r="K205" s="4"/>
      <c r="L205" s="13"/>
      <c r="M205" s="18"/>
      <c r="N205" s="18"/>
    </row>
    <row r="206" spans="1:14" ht="47.25" x14ac:dyDescent="0.2">
      <c r="A206" s="22" t="s">
        <v>230</v>
      </c>
      <c r="B206" s="24" t="s">
        <v>133</v>
      </c>
      <c r="C206" s="24" t="s">
        <v>14</v>
      </c>
      <c r="D206" s="24" t="s">
        <v>231</v>
      </c>
      <c r="E206" s="46" t="s">
        <v>0</v>
      </c>
      <c r="F206" s="25">
        <f t="shared" ref="F206:I207" si="89">F207</f>
        <v>2388492</v>
      </c>
      <c r="G206" s="25">
        <f t="shared" si="89"/>
        <v>213492</v>
      </c>
      <c r="H206" s="25">
        <f t="shared" si="89"/>
        <v>2388492</v>
      </c>
      <c r="I206" s="25">
        <f t="shared" si="89"/>
        <v>0</v>
      </c>
      <c r="J206" s="38">
        <f t="shared" si="88"/>
        <v>0</v>
      </c>
      <c r="K206" s="4"/>
      <c r="L206" s="13"/>
      <c r="M206" s="18"/>
      <c r="N206" s="18"/>
    </row>
    <row r="207" spans="1:14" ht="63" x14ac:dyDescent="0.2">
      <c r="A207" s="22" t="s">
        <v>63</v>
      </c>
      <c r="B207" s="24" t="s">
        <v>133</v>
      </c>
      <c r="C207" s="24" t="s">
        <v>14</v>
      </c>
      <c r="D207" s="24" t="s">
        <v>231</v>
      </c>
      <c r="E207" s="24" t="s">
        <v>64</v>
      </c>
      <c r="F207" s="25">
        <v>2388492</v>
      </c>
      <c r="G207" s="25">
        <f t="shared" si="89"/>
        <v>213492</v>
      </c>
      <c r="H207" s="25">
        <f t="shared" si="89"/>
        <v>2388492</v>
      </c>
      <c r="I207" s="25">
        <f t="shared" si="89"/>
        <v>0</v>
      </c>
      <c r="J207" s="38">
        <f t="shared" si="88"/>
        <v>0</v>
      </c>
      <c r="K207" s="4"/>
      <c r="L207" s="13"/>
      <c r="M207" s="18"/>
      <c r="N207" s="18"/>
    </row>
    <row r="208" spans="1:14" ht="15.75" x14ac:dyDescent="0.2">
      <c r="A208" s="22" t="s">
        <v>65</v>
      </c>
      <c r="B208" s="24" t="s">
        <v>133</v>
      </c>
      <c r="C208" s="24" t="s">
        <v>14</v>
      </c>
      <c r="D208" s="24" t="s">
        <v>231</v>
      </c>
      <c r="E208" s="24" t="s">
        <v>66</v>
      </c>
      <c r="F208" s="25">
        <v>2388492</v>
      </c>
      <c r="G208" s="25">
        <v>213492</v>
      </c>
      <c r="H208" s="25">
        <v>2388492</v>
      </c>
      <c r="I208" s="25"/>
      <c r="J208" s="38">
        <f t="shared" si="88"/>
        <v>0</v>
      </c>
      <c r="K208" s="4"/>
      <c r="L208" s="13"/>
      <c r="M208" s="18"/>
      <c r="N208" s="18"/>
    </row>
    <row r="209" spans="1:14" ht="15.75" x14ac:dyDescent="0.2">
      <c r="A209" s="45" t="s">
        <v>139</v>
      </c>
      <c r="B209" s="24" t="s">
        <v>133</v>
      </c>
      <c r="C209" s="24" t="s">
        <v>16</v>
      </c>
      <c r="D209" s="24" t="s">
        <v>0</v>
      </c>
      <c r="E209" s="24" t="s">
        <v>0</v>
      </c>
      <c r="F209" s="25">
        <f>F210+F213+F216+F222+F225+F234+F219+F228+F231</f>
        <v>81611049.679999992</v>
      </c>
      <c r="G209" s="25">
        <f>G210+G213+G216+G222+G225+G234+G219+G228+G231</f>
        <v>1209934.52</v>
      </c>
      <c r="H209" s="25">
        <f t="shared" ref="H209:I209" si="90">H210+H213+H216+H222+H225+H234+H219+H228+H231</f>
        <v>81611049.679999992</v>
      </c>
      <c r="I209" s="25">
        <f t="shared" si="90"/>
        <v>14715895.32</v>
      </c>
      <c r="J209" s="38">
        <f t="shared" si="88"/>
        <v>0.18031743713261356</v>
      </c>
      <c r="K209" s="4"/>
      <c r="L209" s="13"/>
      <c r="M209" s="18"/>
      <c r="N209" s="18"/>
    </row>
    <row r="210" spans="1:14" ht="157.5" x14ac:dyDescent="0.2">
      <c r="A210" s="22" t="s">
        <v>236</v>
      </c>
      <c r="B210" s="24" t="s">
        <v>133</v>
      </c>
      <c r="C210" s="24" t="s">
        <v>16</v>
      </c>
      <c r="D210" s="24" t="s">
        <v>237</v>
      </c>
      <c r="E210" s="46" t="s">
        <v>0</v>
      </c>
      <c r="F210" s="25">
        <f t="shared" ref="F210:I211" si="91">F211</f>
        <v>59468339</v>
      </c>
      <c r="G210" s="25">
        <f t="shared" si="91"/>
        <v>0</v>
      </c>
      <c r="H210" s="25">
        <f t="shared" si="91"/>
        <v>59468339</v>
      </c>
      <c r="I210" s="25">
        <f t="shared" si="91"/>
        <v>10310166</v>
      </c>
      <c r="J210" s="38">
        <f t="shared" si="88"/>
        <v>0.17337235533011944</v>
      </c>
      <c r="K210" s="4"/>
      <c r="L210" s="13"/>
      <c r="M210" s="18"/>
      <c r="N210" s="18"/>
    </row>
    <row r="211" spans="1:14" ht="63" x14ac:dyDescent="0.2">
      <c r="A211" s="22" t="s">
        <v>63</v>
      </c>
      <c r="B211" s="24" t="s">
        <v>133</v>
      </c>
      <c r="C211" s="24" t="s">
        <v>16</v>
      </c>
      <c r="D211" s="24" t="s">
        <v>237</v>
      </c>
      <c r="E211" s="24" t="s">
        <v>64</v>
      </c>
      <c r="F211" s="25">
        <f t="shared" si="91"/>
        <v>59468339</v>
      </c>
      <c r="G211" s="25">
        <f t="shared" si="91"/>
        <v>0</v>
      </c>
      <c r="H211" s="25">
        <f t="shared" si="91"/>
        <v>59468339</v>
      </c>
      <c r="I211" s="25">
        <f t="shared" si="91"/>
        <v>10310166</v>
      </c>
      <c r="J211" s="38">
        <f t="shared" si="88"/>
        <v>0.17337235533011944</v>
      </c>
      <c r="K211" s="4"/>
      <c r="L211" s="13"/>
      <c r="M211" s="18"/>
      <c r="N211" s="18"/>
    </row>
    <row r="212" spans="1:14" ht="15.75" x14ac:dyDescent="0.2">
      <c r="A212" s="22" t="s">
        <v>65</v>
      </c>
      <c r="B212" s="24" t="s">
        <v>133</v>
      </c>
      <c r="C212" s="24" t="s">
        <v>16</v>
      </c>
      <c r="D212" s="24" t="s">
        <v>237</v>
      </c>
      <c r="E212" s="24" t="s">
        <v>66</v>
      </c>
      <c r="F212" s="25">
        <v>59468339</v>
      </c>
      <c r="G212" s="25">
        <v>0</v>
      </c>
      <c r="H212" s="25">
        <v>59468339</v>
      </c>
      <c r="I212" s="25">
        <v>10310166</v>
      </c>
      <c r="J212" s="38">
        <f t="shared" si="88"/>
        <v>0.17337235533011944</v>
      </c>
      <c r="K212" s="4"/>
      <c r="L212" s="13"/>
      <c r="M212" s="18"/>
      <c r="N212" s="18"/>
    </row>
    <row r="213" spans="1:14" ht="15.75" x14ac:dyDescent="0.2">
      <c r="A213" s="22" t="s">
        <v>140</v>
      </c>
      <c r="B213" s="24" t="s">
        <v>133</v>
      </c>
      <c r="C213" s="24" t="s">
        <v>16</v>
      </c>
      <c r="D213" s="24" t="s">
        <v>141</v>
      </c>
      <c r="E213" s="46" t="s">
        <v>0</v>
      </c>
      <c r="F213" s="25">
        <f t="shared" ref="F213:I214" si="92">F214</f>
        <v>15239523.050000001</v>
      </c>
      <c r="G213" s="25">
        <f t="shared" si="92"/>
        <v>1000000</v>
      </c>
      <c r="H213" s="25">
        <f t="shared" si="92"/>
        <v>15239523.050000001</v>
      </c>
      <c r="I213" s="25">
        <f t="shared" si="92"/>
        <v>3518990.37</v>
      </c>
      <c r="J213" s="38">
        <f t="shared" si="88"/>
        <v>0.23091210653078806</v>
      </c>
      <c r="K213" s="4"/>
      <c r="L213" s="13"/>
      <c r="M213" s="18"/>
      <c r="N213" s="18"/>
    </row>
    <row r="214" spans="1:14" ht="63" x14ac:dyDescent="0.2">
      <c r="A214" s="22" t="s">
        <v>63</v>
      </c>
      <c r="B214" s="24" t="s">
        <v>133</v>
      </c>
      <c r="C214" s="24" t="s">
        <v>16</v>
      </c>
      <c r="D214" s="24" t="s">
        <v>141</v>
      </c>
      <c r="E214" s="24" t="s">
        <v>64</v>
      </c>
      <c r="F214" s="25">
        <f t="shared" si="92"/>
        <v>15239523.050000001</v>
      </c>
      <c r="G214" s="25">
        <f t="shared" si="92"/>
        <v>1000000</v>
      </c>
      <c r="H214" s="25">
        <f t="shared" si="92"/>
        <v>15239523.050000001</v>
      </c>
      <c r="I214" s="25">
        <f t="shared" si="92"/>
        <v>3518990.37</v>
      </c>
      <c r="J214" s="38">
        <f t="shared" si="88"/>
        <v>0.23091210653078806</v>
      </c>
      <c r="K214" s="4"/>
      <c r="L214" s="13"/>
      <c r="M214" s="18"/>
      <c r="N214" s="18"/>
    </row>
    <row r="215" spans="1:14" ht="15.75" x14ac:dyDescent="0.2">
      <c r="A215" s="22" t="s">
        <v>65</v>
      </c>
      <c r="B215" s="24" t="s">
        <v>133</v>
      </c>
      <c r="C215" s="24" t="s">
        <v>16</v>
      </c>
      <c r="D215" s="24" t="s">
        <v>141</v>
      </c>
      <c r="E215" s="24" t="s">
        <v>66</v>
      </c>
      <c r="F215" s="25">
        <v>15239523.050000001</v>
      </c>
      <c r="G215" s="25">
        <v>1000000</v>
      </c>
      <c r="H215" s="25">
        <v>15239523.050000001</v>
      </c>
      <c r="I215" s="25">
        <v>3518990.37</v>
      </c>
      <c r="J215" s="38">
        <f t="shared" si="88"/>
        <v>0.23091210653078806</v>
      </c>
      <c r="K215" s="4"/>
      <c r="L215" s="13"/>
      <c r="M215" s="18"/>
      <c r="N215" s="18"/>
    </row>
    <row r="216" spans="1:14" ht="31.5" x14ac:dyDescent="0.2">
      <c r="A216" s="22" t="s">
        <v>137</v>
      </c>
      <c r="B216" s="24" t="s">
        <v>133</v>
      </c>
      <c r="C216" s="24" t="s">
        <v>16</v>
      </c>
      <c r="D216" s="24" t="s">
        <v>138</v>
      </c>
      <c r="E216" s="46" t="s">
        <v>0</v>
      </c>
      <c r="F216" s="25">
        <f t="shared" ref="F216:I217" si="93">F217</f>
        <v>2339403</v>
      </c>
      <c r="G216" s="25">
        <f t="shared" si="93"/>
        <v>0</v>
      </c>
      <c r="H216" s="25">
        <f t="shared" si="93"/>
        <v>2339403</v>
      </c>
      <c r="I216" s="25">
        <f t="shared" si="93"/>
        <v>702738.95</v>
      </c>
      <c r="J216" s="38">
        <f t="shared" si="88"/>
        <v>0.30039242917958126</v>
      </c>
      <c r="K216" s="4"/>
      <c r="L216" s="13"/>
      <c r="M216" s="18"/>
      <c r="N216" s="18"/>
    </row>
    <row r="217" spans="1:14" ht="63" x14ac:dyDescent="0.2">
      <c r="A217" s="22" t="s">
        <v>63</v>
      </c>
      <c r="B217" s="24" t="s">
        <v>133</v>
      </c>
      <c r="C217" s="24" t="s">
        <v>16</v>
      </c>
      <c r="D217" s="24" t="s">
        <v>138</v>
      </c>
      <c r="E217" s="24" t="s">
        <v>64</v>
      </c>
      <c r="F217" s="25">
        <f t="shared" si="93"/>
        <v>2339403</v>
      </c>
      <c r="G217" s="25">
        <f t="shared" si="93"/>
        <v>0</v>
      </c>
      <c r="H217" s="25">
        <f t="shared" si="93"/>
        <v>2339403</v>
      </c>
      <c r="I217" s="25">
        <f t="shared" si="93"/>
        <v>702738.95</v>
      </c>
      <c r="J217" s="38">
        <f t="shared" si="88"/>
        <v>0.30039242917958126</v>
      </c>
      <c r="K217" s="4"/>
      <c r="L217" s="13"/>
      <c r="M217" s="18"/>
      <c r="N217" s="18"/>
    </row>
    <row r="218" spans="1:14" ht="15.75" x14ac:dyDescent="0.2">
      <c r="A218" s="22" t="s">
        <v>65</v>
      </c>
      <c r="B218" s="24" t="s">
        <v>133</v>
      </c>
      <c r="C218" s="24" t="s">
        <v>16</v>
      </c>
      <c r="D218" s="24" t="s">
        <v>138</v>
      </c>
      <c r="E218" s="24" t="s">
        <v>66</v>
      </c>
      <c r="F218" s="25">
        <v>2339403</v>
      </c>
      <c r="G218" s="25">
        <v>0</v>
      </c>
      <c r="H218" s="25">
        <v>2339403</v>
      </c>
      <c r="I218" s="25">
        <v>702738.95</v>
      </c>
      <c r="J218" s="38">
        <f t="shared" si="88"/>
        <v>0.30039242917958126</v>
      </c>
      <c r="K218" s="4"/>
      <c r="L218" s="13"/>
      <c r="M218" s="18"/>
      <c r="N218" s="18"/>
    </row>
    <row r="219" spans="1:14" s="20" customFormat="1" ht="31.5" x14ac:dyDescent="0.2">
      <c r="A219" s="22" t="s">
        <v>262</v>
      </c>
      <c r="B219" s="24" t="s">
        <v>133</v>
      </c>
      <c r="C219" s="24" t="s">
        <v>16</v>
      </c>
      <c r="D219" s="24" t="s">
        <v>263</v>
      </c>
      <c r="E219" s="24"/>
      <c r="F219" s="25">
        <f>F220</f>
        <v>184000</v>
      </c>
      <c r="G219" s="25">
        <f>G220</f>
        <v>184000</v>
      </c>
      <c r="H219" s="25">
        <f t="shared" ref="H219:I220" si="94">H220</f>
        <v>184000</v>
      </c>
      <c r="I219" s="25">
        <f t="shared" si="94"/>
        <v>184000</v>
      </c>
      <c r="J219" s="38">
        <f t="shared" si="88"/>
        <v>1</v>
      </c>
      <c r="K219" s="4"/>
      <c r="L219" s="13"/>
      <c r="M219" s="18"/>
      <c r="N219" s="18"/>
    </row>
    <row r="220" spans="1:14" s="20" customFormat="1" ht="63" x14ac:dyDescent="0.2">
      <c r="A220" s="22" t="s">
        <v>63</v>
      </c>
      <c r="B220" s="24" t="s">
        <v>133</v>
      </c>
      <c r="C220" s="24" t="s">
        <v>16</v>
      </c>
      <c r="D220" s="24" t="s">
        <v>263</v>
      </c>
      <c r="E220" s="24">
        <v>600</v>
      </c>
      <c r="F220" s="25">
        <f>F221</f>
        <v>184000</v>
      </c>
      <c r="G220" s="25">
        <f>G221</f>
        <v>184000</v>
      </c>
      <c r="H220" s="25">
        <f t="shared" si="94"/>
        <v>184000</v>
      </c>
      <c r="I220" s="25">
        <f t="shared" si="94"/>
        <v>184000</v>
      </c>
      <c r="J220" s="38">
        <f t="shared" si="88"/>
        <v>1</v>
      </c>
      <c r="K220" s="4"/>
      <c r="L220" s="13"/>
      <c r="M220" s="18"/>
      <c r="N220" s="18"/>
    </row>
    <row r="221" spans="1:14" s="20" customFormat="1" ht="15.75" x14ac:dyDescent="0.2">
      <c r="A221" s="22" t="s">
        <v>65</v>
      </c>
      <c r="B221" s="24" t="s">
        <v>133</v>
      </c>
      <c r="C221" s="24" t="s">
        <v>16</v>
      </c>
      <c r="D221" s="24" t="s">
        <v>263</v>
      </c>
      <c r="E221" s="24">
        <v>610</v>
      </c>
      <c r="F221" s="25">
        <v>184000</v>
      </c>
      <c r="G221" s="25">
        <v>184000</v>
      </c>
      <c r="H221" s="25">
        <v>184000</v>
      </c>
      <c r="I221" s="25">
        <v>184000</v>
      </c>
      <c r="J221" s="38">
        <f t="shared" si="88"/>
        <v>1</v>
      </c>
      <c r="K221" s="4">
        <f t="shared" ref="K221" si="95">SUM(I221:J221)</f>
        <v>184001</v>
      </c>
      <c r="L221" s="13">
        <v>0</v>
      </c>
      <c r="M221" s="18">
        <v>0</v>
      </c>
      <c r="N221" s="18">
        <f t="shared" ref="N221" si="96">SUM(L221:M221)</f>
        <v>0</v>
      </c>
    </row>
    <row r="222" spans="1:14" ht="47.25" x14ac:dyDescent="0.2">
      <c r="A222" s="22" t="s">
        <v>142</v>
      </c>
      <c r="B222" s="24" t="s">
        <v>133</v>
      </c>
      <c r="C222" s="24" t="s">
        <v>16</v>
      </c>
      <c r="D222" s="24" t="s">
        <v>143</v>
      </c>
      <c r="E222" s="46" t="s">
        <v>0</v>
      </c>
      <c r="F222" s="25">
        <f t="shared" ref="F222:I223" si="97">F223</f>
        <v>1800000</v>
      </c>
      <c r="G222" s="25">
        <f t="shared" si="97"/>
        <v>0</v>
      </c>
      <c r="H222" s="25">
        <f t="shared" si="97"/>
        <v>1800000</v>
      </c>
      <c r="I222" s="25">
        <f t="shared" si="97"/>
        <v>0</v>
      </c>
      <c r="J222" s="38">
        <f t="shared" si="88"/>
        <v>0</v>
      </c>
      <c r="K222" s="4"/>
      <c r="L222" s="13"/>
      <c r="M222" s="18"/>
      <c r="N222" s="18"/>
    </row>
    <row r="223" spans="1:14" ht="63" x14ac:dyDescent="0.2">
      <c r="A223" s="22" t="s">
        <v>63</v>
      </c>
      <c r="B223" s="24" t="s">
        <v>133</v>
      </c>
      <c r="C223" s="24" t="s">
        <v>16</v>
      </c>
      <c r="D223" s="24" t="s">
        <v>143</v>
      </c>
      <c r="E223" s="24" t="s">
        <v>64</v>
      </c>
      <c r="F223" s="25">
        <f t="shared" si="97"/>
        <v>1800000</v>
      </c>
      <c r="G223" s="25">
        <f t="shared" si="97"/>
        <v>0</v>
      </c>
      <c r="H223" s="25">
        <f t="shared" si="97"/>
        <v>1800000</v>
      </c>
      <c r="I223" s="25">
        <f t="shared" si="97"/>
        <v>0</v>
      </c>
      <c r="J223" s="38">
        <f t="shared" si="88"/>
        <v>0</v>
      </c>
      <c r="K223" s="4"/>
      <c r="L223" s="13"/>
      <c r="M223" s="18"/>
      <c r="N223" s="18"/>
    </row>
    <row r="224" spans="1:14" ht="15.75" x14ac:dyDescent="0.2">
      <c r="A224" s="22" t="s">
        <v>65</v>
      </c>
      <c r="B224" s="24" t="s">
        <v>133</v>
      </c>
      <c r="C224" s="24" t="s">
        <v>16</v>
      </c>
      <c r="D224" s="24" t="s">
        <v>143</v>
      </c>
      <c r="E224" s="24" t="s">
        <v>66</v>
      </c>
      <c r="F224" s="25">
        <v>1800000</v>
      </c>
      <c r="G224" s="25">
        <v>0</v>
      </c>
      <c r="H224" s="25">
        <v>1800000</v>
      </c>
      <c r="I224" s="25"/>
      <c r="J224" s="38">
        <f t="shared" si="88"/>
        <v>0</v>
      </c>
      <c r="K224" s="4"/>
      <c r="L224" s="13"/>
      <c r="M224" s="18"/>
      <c r="N224" s="18"/>
    </row>
    <row r="225" spans="1:14" ht="47.25" x14ac:dyDescent="0.2">
      <c r="A225" s="22" t="s">
        <v>230</v>
      </c>
      <c r="B225" s="24" t="s">
        <v>133</v>
      </c>
      <c r="C225" s="24" t="s">
        <v>16</v>
      </c>
      <c r="D225" s="24" t="s">
        <v>231</v>
      </c>
      <c r="E225" s="46" t="s">
        <v>0</v>
      </c>
      <c r="F225" s="25">
        <f t="shared" ref="F225:I226" si="98">F226</f>
        <v>1794938.11</v>
      </c>
      <c r="G225" s="25">
        <f t="shared" si="98"/>
        <v>-213492</v>
      </c>
      <c r="H225" s="25">
        <f t="shared" si="98"/>
        <v>1794938.11</v>
      </c>
      <c r="I225" s="25">
        <f t="shared" si="98"/>
        <v>0</v>
      </c>
      <c r="J225" s="38">
        <f t="shared" si="88"/>
        <v>0</v>
      </c>
      <c r="K225" s="4"/>
      <c r="L225" s="13"/>
      <c r="M225" s="18"/>
      <c r="N225" s="18"/>
    </row>
    <row r="226" spans="1:14" ht="63" x14ac:dyDescent="0.2">
      <c r="A226" s="22" t="s">
        <v>63</v>
      </c>
      <c r="B226" s="24" t="s">
        <v>133</v>
      </c>
      <c r="C226" s="24" t="s">
        <v>16</v>
      </c>
      <c r="D226" s="24" t="s">
        <v>231</v>
      </c>
      <c r="E226" s="24" t="s">
        <v>64</v>
      </c>
      <c r="F226" s="25">
        <f t="shared" si="98"/>
        <v>1794938.11</v>
      </c>
      <c r="G226" s="25">
        <f t="shared" si="98"/>
        <v>-213492</v>
      </c>
      <c r="H226" s="25">
        <f t="shared" si="98"/>
        <v>1794938.11</v>
      </c>
      <c r="I226" s="25">
        <f t="shared" si="98"/>
        <v>0</v>
      </c>
      <c r="J226" s="38">
        <f t="shared" si="88"/>
        <v>0</v>
      </c>
      <c r="K226" s="4"/>
      <c r="L226" s="13"/>
      <c r="M226" s="18"/>
      <c r="N226" s="18"/>
    </row>
    <row r="227" spans="1:14" ht="15.75" x14ac:dyDescent="0.2">
      <c r="A227" s="22" t="s">
        <v>65</v>
      </c>
      <c r="B227" s="24" t="s">
        <v>133</v>
      </c>
      <c r="C227" s="24" t="s">
        <v>16</v>
      </c>
      <c r="D227" s="24" t="s">
        <v>231</v>
      </c>
      <c r="E227" s="24" t="s">
        <v>66</v>
      </c>
      <c r="F227" s="25">
        <v>1794938.11</v>
      </c>
      <c r="G227" s="25">
        <v>-213492</v>
      </c>
      <c r="H227" s="25">
        <v>1794938.11</v>
      </c>
      <c r="I227" s="25"/>
      <c r="J227" s="38">
        <f t="shared" si="88"/>
        <v>0</v>
      </c>
      <c r="K227" s="4"/>
      <c r="L227" s="13"/>
      <c r="M227" s="18"/>
      <c r="N227" s="18"/>
    </row>
    <row r="228" spans="1:14" s="20" customFormat="1" ht="78.75" x14ac:dyDescent="0.2">
      <c r="A228" s="22" t="s">
        <v>264</v>
      </c>
      <c r="B228" s="24" t="s">
        <v>133</v>
      </c>
      <c r="C228" s="24" t="s">
        <v>16</v>
      </c>
      <c r="D228" s="24" t="s">
        <v>266</v>
      </c>
      <c r="E228" s="24"/>
      <c r="F228" s="25">
        <f>F229</f>
        <v>60215.05</v>
      </c>
      <c r="G228" s="25">
        <f>G229</f>
        <v>60215.05</v>
      </c>
      <c r="H228" s="25">
        <f t="shared" ref="H228:I229" si="99">H229</f>
        <v>60215.05</v>
      </c>
      <c r="I228" s="25">
        <f t="shared" si="99"/>
        <v>0</v>
      </c>
      <c r="J228" s="38">
        <f t="shared" si="88"/>
        <v>0</v>
      </c>
      <c r="K228" s="4"/>
      <c r="L228" s="13"/>
      <c r="M228" s="18"/>
      <c r="N228" s="18"/>
    </row>
    <row r="229" spans="1:14" s="20" customFormat="1" ht="63" x14ac:dyDescent="0.2">
      <c r="A229" s="22" t="s">
        <v>63</v>
      </c>
      <c r="B229" s="24" t="s">
        <v>133</v>
      </c>
      <c r="C229" s="24" t="s">
        <v>16</v>
      </c>
      <c r="D229" s="24" t="s">
        <v>266</v>
      </c>
      <c r="E229" s="24">
        <v>600</v>
      </c>
      <c r="F229" s="25">
        <f>F230</f>
        <v>60215.05</v>
      </c>
      <c r="G229" s="25">
        <f>G230</f>
        <v>60215.05</v>
      </c>
      <c r="H229" s="25">
        <f t="shared" si="99"/>
        <v>60215.05</v>
      </c>
      <c r="I229" s="25">
        <f t="shared" si="99"/>
        <v>0</v>
      </c>
      <c r="J229" s="38">
        <f t="shared" si="88"/>
        <v>0</v>
      </c>
      <c r="K229" s="4"/>
      <c r="L229" s="13"/>
      <c r="M229" s="18"/>
      <c r="N229" s="18"/>
    </row>
    <row r="230" spans="1:14" s="20" customFormat="1" ht="15.75" x14ac:dyDescent="0.2">
      <c r="A230" s="22" t="s">
        <v>65</v>
      </c>
      <c r="B230" s="24" t="s">
        <v>133</v>
      </c>
      <c r="C230" s="24" t="s">
        <v>16</v>
      </c>
      <c r="D230" s="24" t="s">
        <v>266</v>
      </c>
      <c r="E230" s="24">
        <v>610</v>
      </c>
      <c r="F230" s="25">
        <v>60215.05</v>
      </c>
      <c r="G230" s="25">
        <v>60215.05</v>
      </c>
      <c r="H230" s="25">
        <v>60215.05</v>
      </c>
      <c r="I230" s="25"/>
      <c r="J230" s="38">
        <f t="shared" si="88"/>
        <v>0</v>
      </c>
      <c r="K230" s="4"/>
      <c r="L230" s="13"/>
      <c r="M230" s="18"/>
      <c r="N230" s="18"/>
    </row>
    <row r="231" spans="1:14" s="20" customFormat="1" ht="63" x14ac:dyDescent="0.2">
      <c r="A231" s="22" t="s">
        <v>265</v>
      </c>
      <c r="B231" s="24" t="s">
        <v>133</v>
      </c>
      <c r="C231" s="24" t="s">
        <v>16</v>
      </c>
      <c r="D231" s="24" t="s">
        <v>267</v>
      </c>
      <c r="E231" s="24"/>
      <c r="F231" s="25">
        <f>F232</f>
        <v>179211.47</v>
      </c>
      <c r="G231" s="25">
        <f>G232</f>
        <v>179211.47</v>
      </c>
      <c r="H231" s="25">
        <f t="shared" ref="H231:I232" si="100">H232</f>
        <v>179211.47</v>
      </c>
      <c r="I231" s="25">
        <f t="shared" si="100"/>
        <v>0</v>
      </c>
      <c r="J231" s="38">
        <f t="shared" si="88"/>
        <v>0</v>
      </c>
      <c r="K231" s="4"/>
      <c r="L231" s="13"/>
      <c r="M231" s="18"/>
      <c r="N231" s="18"/>
    </row>
    <row r="232" spans="1:14" s="20" customFormat="1" ht="63" x14ac:dyDescent="0.2">
      <c r="A232" s="22" t="s">
        <v>63</v>
      </c>
      <c r="B232" s="24" t="s">
        <v>133</v>
      </c>
      <c r="C232" s="24" t="s">
        <v>16</v>
      </c>
      <c r="D232" s="24" t="s">
        <v>267</v>
      </c>
      <c r="E232" s="24">
        <v>600</v>
      </c>
      <c r="F232" s="25">
        <f>F233</f>
        <v>179211.47</v>
      </c>
      <c r="G232" s="25">
        <f>G233</f>
        <v>179211.47</v>
      </c>
      <c r="H232" s="25">
        <f t="shared" si="100"/>
        <v>179211.47</v>
      </c>
      <c r="I232" s="25">
        <f t="shared" si="100"/>
        <v>0</v>
      </c>
      <c r="J232" s="38">
        <f t="shared" si="88"/>
        <v>0</v>
      </c>
      <c r="K232" s="4"/>
      <c r="L232" s="13"/>
      <c r="M232" s="18"/>
      <c r="N232" s="18"/>
    </row>
    <row r="233" spans="1:14" s="20" customFormat="1" ht="15.75" x14ac:dyDescent="0.2">
      <c r="A233" s="22" t="s">
        <v>65</v>
      </c>
      <c r="B233" s="24" t="s">
        <v>133</v>
      </c>
      <c r="C233" s="24" t="s">
        <v>16</v>
      </c>
      <c r="D233" s="24" t="s">
        <v>267</v>
      </c>
      <c r="E233" s="24">
        <v>610</v>
      </c>
      <c r="F233" s="25">
        <v>179211.47</v>
      </c>
      <c r="G233" s="25">
        <v>179211.47</v>
      </c>
      <c r="H233" s="25">
        <v>179211.47</v>
      </c>
      <c r="I233" s="25"/>
      <c r="J233" s="38">
        <f t="shared" si="88"/>
        <v>0</v>
      </c>
      <c r="K233" s="4"/>
      <c r="L233" s="13"/>
      <c r="M233" s="18"/>
      <c r="N233" s="18"/>
    </row>
    <row r="234" spans="1:14" ht="78.75" x14ac:dyDescent="0.2">
      <c r="A234" s="22" t="s">
        <v>232</v>
      </c>
      <c r="B234" s="24" t="s">
        <v>133</v>
      </c>
      <c r="C234" s="24" t="s">
        <v>16</v>
      </c>
      <c r="D234" s="24" t="s">
        <v>233</v>
      </c>
      <c r="E234" s="46" t="s">
        <v>0</v>
      </c>
      <c r="F234" s="25">
        <f t="shared" ref="F234:I235" si="101">F235</f>
        <v>545420</v>
      </c>
      <c r="G234" s="25">
        <f t="shared" si="101"/>
        <v>0</v>
      </c>
      <c r="H234" s="25">
        <f t="shared" si="101"/>
        <v>545420</v>
      </c>
      <c r="I234" s="25">
        <f t="shared" si="101"/>
        <v>0</v>
      </c>
      <c r="J234" s="38">
        <f t="shared" si="88"/>
        <v>0</v>
      </c>
      <c r="K234" s="4"/>
      <c r="L234" s="13"/>
      <c r="M234" s="18"/>
      <c r="N234" s="18"/>
    </row>
    <row r="235" spans="1:14" ht="63" x14ac:dyDescent="0.2">
      <c r="A235" s="22" t="s">
        <v>63</v>
      </c>
      <c r="B235" s="24" t="s">
        <v>133</v>
      </c>
      <c r="C235" s="24" t="s">
        <v>16</v>
      </c>
      <c r="D235" s="24" t="s">
        <v>233</v>
      </c>
      <c r="E235" s="24" t="s">
        <v>64</v>
      </c>
      <c r="F235" s="25">
        <f t="shared" si="101"/>
        <v>545420</v>
      </c>
      <c r="G235" s="25">
        <f t="shared" si="101"/>
        <v>0</v>
      </c>
      <c r="H235" s="25">
        <f t="shared" si="101"/>
        <v>545420</v>
      </c>
      <c r="I235" s="25">
        <f t="shared" si="101"/>
        <v>0</v>
      </c>
      <c r="J235" s="38">
        <f t="shared" si="88"/>
        <v>0</v>
      </c>
      <c r="K235" s="4"/>
      <c r="L235" s="13"/>
      <c r="M235" s="18"/>
      <c r="N235" s="18"/>
    </row>
    <row r="236" spans="1:14" ht="15.75" x14ac:dyDescent="0.2">
      <c r="A236" s="22" t="s">
        <v>65</v>
      </c>
      <c r="B236" s="24" t="s">
        <v>133</v>
      </c>
      <c r="C236" s="24" t="s">
        <v>16</v>
      </c>
      <c r="D236" s="24" t="s">
        <v>233</v>
      </c>
      <c r="E236" s="24" t="s">
        <v>66</v>
      </c>
      <c r="F236" s="25">
        <v>545420</v>
      </c>
      <c r="G236" s="25">
        <v>0</v>
      </c>
      <c r="H236" s="25">
        <v>545420</v>
      </c>
      <c r="I236" s="25"/>
      <c r="J236" s="38">
        <f t="shared" si="88"/>
        <v>0</v>
      </c>
      <c r="K236" s="4"/>
      <c r="L236" s="13"/>
      <c r="M236" s="18"/>
      <c r="N236" s="18"/>
    </row>
    <row r="237" spans="1:14" ht="15.75" x14ac:dyDescent="0.2">
      <c r="A237" s="45" t="s">
        <v>144</v>
      </c>
      <c r="B237" s="24" t="s">
        <v>133</v>
      </c>
      <c r="C237" s="24" t="s">
        <v>24</v>
      </c>
      <c r="D237" s="24" t="s">
        <v>0</v>
      </c>
      <c r="E237" s="24" t="s">
        <v>0</v>
      </c>
      <c r="F237" s="25">
        <f>F238+F241</f>
        <v>29016381.18</v>
      </c>
      <c r="G237" s="25">
        <f>G238+G241</f>
        <v>257835.18</v>
      </c>
      <c r="H237" s="25">
        <f t="shared" ref="H237:I237" si="102">H238+H241</f>
        <v>49016381.18</v>
      </c>
      <c r="I237" s="25">
        <f t="shared" si="102"/>
        <v>5827688.2300000004</v>
      </c>
      <c r="J237" s="38">
        <f t="shared" si="88"/>
        <v>0.11889266587427824</v>
      </c>
      <c r="K237" s="4"/>
      <c r="L237" s="13"/>
      <c r="M237" s="18"/>
      <c r="N237" s="18"/>
    </row>
    <row r="238" spans="1:14" ht="31.5" x14ac:dyDescent="0.2">
      <c r="A238" s="22" t="s">
        <v>145</v>
      </c>
      <c r="B238" s="24" t="s">
        <v>133</v>
      </c>
      <c r="C238" s="24" t="s">
        <v>24</v>
      </c>
      <c r="D238" s="24" t="s">
        <v>146</v>
      </c>
      <c r="E238" s="46" t="s">
        <v>0</v>
      </c>
      <c r="F238" s="25">
        <f t="shared" ref="F238:I239" si="103">F239</f>
        <v>29016381.18</v>
      </c>
      <c r="G238" s="25">
        <f t="shared" si="103"/>
        <v>257835.18</v>
      </c>
      <c r="H238" s="25">
        <f t="shared" si="103"/>
        <v>29016381.18</v>
      </c>
      <c r="I238" s="25">
        <f t="shared" si="103"/>
        <v>5827688.2300000004</v>
      </c>
      <c r="J238" s="38">
        <f t="shared" si="88"/>
        <v>0.20084131766289404</v>
      </c>
      <c r="K238" s="4"/>
      <c r="L238" s="13"/>
      <c r="M238" s="18"/>
      <c r="N238" s="18"/>
    </row>
    <row r="239" spans="1:14" ht="63" x14ac:dyDescent="0.2">
      <c r="A239" s="22" t="s">
        <v>63</v>
      </c>
      <c r="B239" s="24" t="s">
        <v>133</v>
      </c>
      <c r="C239" s="24" t="s">
        <v>24</v>
      </c>
      <c r="D239" s="24" t="s">
        <v>146</v>
      </c>
      <c r="E239" s="24" t="s">
        <v>64</v>
      </c>
      <c r="F239" s="25">
        <f t="shared" si="103"/>
        <v>29016381.18</v>
      </c>
      <c r="G239" s="25">
        <f t="shared" si="103"/>
        <v>257835.18</v>
      </c>
      <c r="H239" s="25">
        <f t="shared" si="103"/>
        <v>29016381.18</v>
      </c>
      <c r="I239" s="25">
        <f t="shared" si="103"/>
        <v>5827688.2300000004</v>
      </c>
      <c r="J239" s="38">
        <f t="shared" si="88"/>
        <v>0.20084131766289404</v>
      </c>
      <c r="K239" s="4"/>
      <c r="L239" s="13"/>
      <c r="M239" s="18"/>
      <c r="N239" s="18"/>
    </row>
    <row r="240" spans="1:14" ht="15.75" x14ac:dyDescent="0.2">
      <c r="A240" s="22" t="s">
        <v>65</v>
      </c>
      <c r="B240" s="24" t="s">
        <v>133</v>
      </c>
      <c r="C240" s="24" t="s">
        <v>24</v>
      </c>
      <c r="D240" s="24" t="s">
        <v>146</v>
      </c>
      <c r="E240" s="24" t="s">
        <v>66</v>
      </c>
      <c r="F240" s="25">
        <v>29016381.18</v>
      </c>
      <c r="G240" s="25">
        <v>257835.18</v>
      </c>
      <c r="H240" s="25">
        <v>29016381.18</v>
      </c>
      <c r="I240" s="25">
        <v>5827688.2300000004</v>
      </c>
      <c r="J240" s="38">
        <f t="shared" si="88"/>
        <v>0.20084131766289404</v>
      </c>
      <c r="K240" s="4"/>
      <c r="L240" s="13"/>
      <c r="M240" s="18"/>
      <c r="N240" s="18"/>
    </row>
    <row r="241" spans="1:14" ht="31.5" x14ac:dyDescent="0.2">
      <c r="A241" s="22" t="s">
        <v>286</v>
      </c>
      <c r="B241" s="24" t="s">
        <v>133</v>
      </c>
      <c r="C241" s="24" t="s">
        <v>24</v>
      </c>
      <c r="D241" s="24" t="s">
        <v>287</v>
      </c>
      <c r="E241" s="46" t="s">
        <v>0</v>
      </c>
      <c r="F241" s="25">
        <f t="shared" ref="F241:I242" si="104">F242</f>
        <v>0</v>
      </c>
      <c r="G241" s="25">
        <f t="shared" si="104"/>
        <v>0</v>
      </c>
      <c r="H241" s="25">
        <f t="shared" si="104"/>
        <v>20000000</v>
      </c>
      <c r="I241" s="25">
        <f t="shared" si="104"/>
        <v>0</v>
      </c>
      <c r="J241" s="38">
        <f t="shared" si="88"/>
        <v>0</v>
      </c>
      <c r="K241" s="4"/>
      <c r="L241" s="13"/>
      <c r="M241" s="18"/>
      <c r="N241" s="18"/>
    </row>
    <row r="242" spans="1:14" ht="63" x14ac:dyDescent="0.2">
      <c r="A242" s="22" t="s">
        <v>63</v>
      </c>
      <c r="B242" s="24" t="s">
        <v>133</v>
      </c>
      <c r="C242" s="24" t="s">
        <v>24</v>
      </c>
      <c r="D242" s="24" t="s">
        <v>287</v>
      </c>
      <c r="E242" s="24" t="s">
        <v>64</v>
      </c>
      <c r="F242" s="25">
        <f t="shared" si="104"/>
        <v>0</v>
      </c>
      <c r="G242" s="25">
        <f t="shared" si="104"/>
        <v>0</v>
      </c>
      <c r="H242" s="25">
        <f t="shared" si="104"/>
        <v>20000000</v>
      </c>
      <c r="I242" s="25">
        <f t="shared" si="104"/>
        <v>0</v>
      </c>
      <c r="J242" s="38">
        <f t="shared" si="88"/>
        <v>0</v>
      </c>
      <c r="K242" s="4"/>
      <c r="L242" s="13"/>
      <c r="M242" s="18"/>
      <c r="N242" s="18"/>
    </row>
    <row r="243" spans="1:14" ht="15.75" x14ac:dyDescent="0.2">
      <c r="A243" s="22" t="s">
        <v>65</v>
      </c>
      <c r="B243" s="24" t="s">
        <v>133</v>
      </c>
      <c r="C243" s="24" t="s">
        <v>24</v>
      </c>
      <c r="D243" s="24" t="s">
        <v>287</v>
      </c>
      <c r="E243" s="24" t="s">
        <v>66</v>
      </c>
      <c r="F243" s="25">
        <v>0</v>
      </c>
      <c r="G243" s="25">
        <v>0</v>
      </c>
      <c r="H243" s="25">
        <v>20000000</v>
      </c>
      <c r="I243" s="25">
        <v>0</v>
      </c>
      <c r="J243" s="38">
        <f t="shared" si="88"/>
        <v>0</v>
      </c>
      <c r="K243" s="4"/>
      <c r="L243" s="13"/>
      <c r="M243" s="18"/>
      <c r="N243" s="18"/>
    </row>
    <row r="244" spans="1:14" ht="15.75" x14ac:dyDescent="0.2">
      <c r="A244" s="45" t="s">
        <v>148</v>
      </c>
      <c r="B244" s="24" t="s">
        <v>133</v>
      </c>
      <c r="C244" s="24" t="s">
        <v>133</v>
      </c>
      <c r="D244" s="24" t="s">
        <v>0</v>
      </c>
      <c r="E244" s="24" t="s">
        <v>0</v>
      </c>
      <c r="F244" s="25">
        <f>F245+F248+F253+F258</f>
        <v>1063150</v>
      </c>
      <c r="G244" s="25">
        <f>G245+G248+G253+G258</f>
        <v>0</v>
      </c>
      <c r="H244" s="25">
        <f t="shared" ref="H244:I244" si="105">H245+H248+H253+H258</f>
        <v>1063150</v>
      </c>
      <c r="I244" s="25">
        <f t="shared" si="105"/>
        <v>75250.100000000006</v>
      </c>
      <c r="J244" s="38">
        <f t="shared" si="88"/>
        <v>7.0780322626158118E-2</v>
      </c>
      <c r="K244" s="4"/>
      <c r="L244" s="13"/>
      <c r="M244" s="18"/>
      <c r="N244" s="18"/>
    </row>
    <row r="245" spans="1:14" ht="31.5" x14ac:dyDescent="0.2">
      <c r="A245" s="22" t="s">
        <v>149</v>
      </c>
      <c r="B245" s="24" t="s">
        <v>133</v>
      </c>
      <c r="C245" s="24" t="s">
        <v>133</v>
      </c>
      <c r="D245" s="24" t="s">
        <v>150</v>
      </c>
      <c r="E245" s="46" t="s">
        <v>0</v>
      </c>
      <c r="F245" s="25">
        <f>F246</f>
        <v>748800</v>
      </c>
      <c r="G245" s="25">
        <f>G246</f>
        <v>0</v>
      </c>
      <c r="H245" s="25">
        <f t="shared" ref="H245:I246" si="106">H246</f>
        <v>748800</v>
      </c>
      <c r="I245" s="25">
        <f t="shared" si="106"/>
        <v>0</v>
      </c>
      <c r="J245" s="38">
        <f t="shared" si="88"/>
        <v>0</v>
      </c>
      <c r="K245" s="4"/>
      <c r="L245" s="13"/>
      <c r="M245" s="18"/>
      <c r="N245" s="18"/>
    </row>
    <row r="246" spans="1:14" ht="63" x14ac:dyDescent="0.2">
      <c r="A246" s="22" t="s">
        <v>63</v>
      </c>
      <c r="B246" s="24" t="s">
        <v>133</v>
      </c>
      <c r="C246" s="24" t="s">
        <v>133</v>
      </c>
      <c r="D246" s="24" t="s">
        <v>150</v>
      </c>
      <c r="E246" s="24" t="s">
        <v>64</v>
      </c>
      <c r="F246" s="25">
        <f>F247</f>
        <v>748800</v>
      </c>
      <c r="G246" s="25">
        <f>G247</f>
        <v>0</v>
      </c>
      <c r="H246" s="25">
        <f t="shared" si="106"/>
        <v>748800</v>
      </c>
      <c r="I246" s="25">
        <f t="shared" si="106"/>
        <v>0</v>
      </c>
      <c r="J246" s="38">
        <f t="shared" si="88"/>
        <v>0</v>
      </c>
      <c r="K246" s="4"/>
      <c r="L246" s="13"/>
      <c r="M246" s="18"/>
      <c r="N246" s="18"/>
    </row>
    <row r="247" spans="1:14" ht="15.75" x14ac:dyDescent="0.2">
      <c r="A247" s="22" t="s">
        <v>65</v>
      </c>
      <c r="B247" s="24" t="s">
        <v>133</v>
      </c>
      <c r="C247" s="24" t="s">
        <v>133</v>
      </c>
      <c r="D247" s="24" t="s">
        <v>150</v>
      </c>
      <c r="E247" s="24" t="s">
        <v>66</v>
      </c>
      <c r="F247" s="25">
        <v>748800</v>
      </c>
      <c r="G247" s="25">
        <v>0</v>
      </c>
      <c r="H247" s="25">
        <v>748800</v>
      </c>
      <c r="I247" s="25"/>
      <c r="J247" s="38">
        <f t="shared" si="88"/>
        <v>0</v>
      </c>
      <c r="K247" s="4"/>
      <c r="L247" s="13"/>
      <c r="M247" s="18"/>
      <c r="N247" s="18"/>
    </row>
    <row r="248" spans="1:14" ht="47.25" x14ac:dyDescent="0.2">
      <c r="A248" s="22" t="s">
        <v>151</v>
      </c>
      <c r="B248" s="24" t="s">
        <v>133</v>
      </c>
      <c r="C248" s="24" t="s">
        <v>133</v>
      </c>
      <c r="D248" s="24" t="s">
        <v>152</v>
      </c>
      <c r="E248" s="46" t="s">
        <v>0</v>
      </c>
      <c r="F248" s="25">
        <f>F249+F251</f>
        <v>66000</v>
      </c>
      <c r="G248" s="25">
        <f>G249+G251</f>
        <v>20000</v>
      </c>
      <c r="H248" s="25">
        <f t="shared" ref="H248:I248" si="107">H249+H251</f>
        <v>66000</v>
      </c>
      <c r="I248" s="25">
        <f t="shared" si="107"/>
        <v>0</v>
      </c>
      <c r="J248" s="38">
        <f t="shared" si="88"/>
        <v>0</v>
      </c>
      <c r="K248" s="4"/>
      <c r="L248" s="13"/>
      <c r="M248" s="18"/>
      <c r="N248" s="18"/>
    </row>
    <row r="249" spans="1:14" ht="47.25" x14ac:dyDescent="0.2">
      <c r="A249" s="22" t="s">
        <v>27</v>
      </c>
      <c r="B249" s="24" t="s">
        <v>133</v>
      </c>
      <c r="C249" s="24" t="s">
        <v>133</v>
      </c>
      <c r="D249" s="24" t="s">
        <v>152</v>
      </c>
      <c r="E249" s="24" t="s">
        <v>28</v>
      </c>
      <c r="F249" s="25">
        <f t="shared" ref="F249:I249" si="108">F250</f>
        <v>56000</v>
      </c>
      <c r="G249" s="25">
        <f t="shared" si="108"/>
        <v>10000</v>
      </c>
      <c r="H249" s="25">
        <f t="shared" si="108"/>
        <v>56000</v>
      </c>
      <c r="I249" s="25">
        <f t="shared" si="108"/>
        <v>0</v>
      </c>
      <c r="J249" s="38">
        <f t="shared" si="88"/>
        <v>0</v>
      </c>
      <c r="K249" s="4"/>
      <c r="L249" s="13"/>
      <c r="M249" s="18"/>
      <c r="N249" s="18"/>
    </row>
    <row r="250" spans="1:14" ht="47.25" x14ac:dyDescent="0.2">
      <c r="A250" s="22" t="s">
        <v>29</v>
      </c>
      <c r="B250" s="24" t="s">
        <v>133</v>
      </c>
      <c r="C250" s="24" t="s">
        <v>133</v>
      </c>
      <c r="D250" s="24" t="s">
        <v>152</v>
      </c>
      <c r="E250" s="24" t="s">
        <v>30</v>
      </c>
      <c r="F250" s="25">
        <v>56000</v>
      </c>
      <c r="G250" s="25">
        <v>10000</v>
      </c>
      <c r="H250" s="25">
        <v>56000</v>
      </c>
      <c r="I250" s="25"/>
      <c r="J250" s="38">
        <f t="shared" si="88"/>
        <v>0</v>
      </c>
      <c r="K250" s="4"/>
      <c r="L250" s="13"/>
      <c r="M250" s="18"/>
      <c r="N250" s="18"/>
    </row>
    <row r="251" spans="1:14" s="21" customFormat="1" ht="31.5" x14ac:dyDescent="0.2">
      <c r="A251" s="22" t="s">
        <v>155</v>
      </c>
      <c r="B251" s="24" t="s">
        <v>133</v>
      </c>
      <c r="C251" s="24" t="s">
        <v>133</v>
      </c>
      <c r="D251" s="24" t="s">
        <v>152</v>
      </c>
      <c r="E251" s="24">
        <v>300</v>
      </c>
      <c r="F251" s="25">
        <f>F252</f>
        <v>10000</v>
      </c>
      <c r="G251" s="25">
        <f>G252</f>
        <v>10000</v>
      </c>
      <c r="H251" s="25">
        <f t="shared" ref="H251:I251" si="109">H252</f>
        <v>10000</v>
      </c>
      <c r="I251" s="25">
        <f t="shared" si="109"/>
        <v>0</v>
      </c>
      <c r="J251" s="38">
        <f t="shared" si="88"/>
        <v>0</v>
      </c>
      <c r="K251" s="4"/>
      <c r="L251" s="13"/>
      <c r="M251" s="18"/>
      <c r="N251" s="18"/>
    </row>
    <row r="252" spans="1:14" s="21" customFormat="1" ht="15.75" x14ac:dyDescent="0.2">
      <c r="A252" s="22" t="s">
        <v>157</v>
      </c>
      <c r="B252" s="24" t="s">
        <v>133</v>
      </c>
      <c r="C252" s="24" t="s">
        <v>133</v>
      </c>
      <c r="D252" s="24" t="s">
        <v>152</v>
      </c>
      <c r="E252" s="24">
        <v>360</v>
      </c>
      <c r="F252" s="25">
        <v>10000</v>
      </c>
      <c r="G252" s="25">
        <v>10000</v>
      </c>
      <c r="H252" s="25">
        <v>10000</v>
      </c>
      <c r="I252" s="25"/>
      <c r="J252" s="38">
        <f t="shared" si="88"/>
        <v>0</v>
      </c>
      <c r="K252" s="4"/>
      <c r="L252" s="13"/>
      <c r="M252" s="18"/>
      <c r="N252" s="18"/>
    </row>
    <row r="253" spans="1:14" ht="47.25" x14ac:dyDescent="0.2">
      <c r="A253" s="22" t="s">
        <v>153</v>
      </c>
      <c r="B253" s="24" t="s">
        <v>133</v>
      </c>
      <c r="C253" s="24" t="s">
        <v>133</v>
      </c>
      <c r="D253" s="24" t="s">
        <v>154</v>
      </c>
      <c r="E253" s="46" t="s">
        <v>0</v>
      </c>
      <c r="F253" s="25">
        <f>F254+F256</f>
        <v>15000</v>
      </c>
      <c r="G253" s="25">
        <f>G254+G256</f>
        <v>-35000</v>
      </c>
      <c r="H253" s="25">
        <f t="shared" ref="H253:I253" si="110">H254+H256</f>
        <v>15000</v>
      </c>
      <c r="I253" s="25">
        <f t="shared" si="110"/>
        <v>0</v>
      </c>
      <c r="J253" s="38">
        <f t="shared" si="88"/>
        <v>0</v>
      </c>
      <c r="K253" s="4"/>
      <c r="L253" s="13"/>
      <c r="M253" s="18"/>
      <c r="N253" s="18"/>
    </row>
    <row r="254" spans="1:14" ht="47.25" x14ac:dyDescent="0.2">
      <c r="A254" s="22" t="s">
        <v>27</v>
      </c>
      <c r="B254" s="24" t="s">
        <v>133</v>
      </c>
      <c r="C254" s="24" t="s">
        <v>133</v>
      </c>
      <c r="D254" s="24" t="s">
        <v>154</v>
      </c>
      <c r="E254" s="24" t="s">
        <v>28</v>
      </c>
      <c r="F254" s="25">
        <f>F255</f>
        <v>15000</v>
      </c>
      <c r="G254" s="25">
        <f>G255</f>
        <v>0</v>
      </c>
      <c r="H254" s="25">
        <f t="shared" ref="H254:I254" si="111">H255</f>
        <v>15000</v>
      </c>
      <c r="I254" s="25">
        <f t="shared" si="111"/>
        <v>0</v>
      </c>
      <c r="J254" s="38">
        <f t="shared" si="88"/>
        <v>0</v>
      </c>
      <c r="K254" s="4"/>
      <c r="L254" s="13"/>
      <c r="M254" s="18"/>
      <c r="N254" s="18"/>
    </row>
    <row r="255" spans="1:14" ht="47.25" x14ac:dyDescent="0.2">
      <c r="A255" s="22" t="s">
        <v>29</v>
      </c>
      <c r="B255" s="24" t="s">
        <v>133</v>
      </c>
      <c r="C255" s="24" t="s">
        <v>133</v>
      </c>
      <c r="D255" s="24" t="s">
        <v>154</v>
      </c>
      <c r="E255" s="24" t="s">
        <v>30</v>
      </c>
      <c r="F255" s="25">
        <v>15000</v>
      </c>
      <c r="G255" s="25">
        <v>0</v>
      </c>
      <c r="H255" s="25">
        <v>15000</v>
      </c>
      <c r="I255" s="25"/>
      <c r="J255" s="38">
        <f t="shared" si="88"/>
        <v>0</v>
      </c>
      <c r="K255" s="4"/>
      <c r="L255" s="13"/>
      <c r="M255" s="18"/>
      <c r="N255" s="18"/>
    </row>
    <row r="256" spans="1:14" ht="31.5" x14ac:dyDescent="0.2">
      <c r="A256" s="22" t="s">
        <v>155</v>
      </c>
      <c r="B256" s="24" t="s">
        <v>133</v>
      </c>
      <c r="C256" s="24" t="s">
        <v>133</v>
      </c>
      <c r="D256" s="24" t="s">
        <v>154</v>
      </c>
      <c r="E256" s="24" t="s">
        <v>156</v>
      </c>
      <c r="F256" s="25">
        <f>F257</f>
        <v>0</v>
      </c>
      <c r="G256" s="25">
        <f>G257</f>
        <v>-35000</v>
      </c>
      <c r="H256" s="25">
        <f t="shared" ref="H256:I256" si="112">H257</f>
        <v>0</v>
      </c>
      <c r="I256" s="25">
        <f t="shared" si="112"/>
        <v>0</v>
      </c>
      <c r="J256" s="38" t="e">
        <f t="shared" si="88"/>
        <v>#DIV/0!</v>
      </c>
      <c r="K256" s="4"/>
      <c r="L256" s="13"/>
      <c r="M256" s="18"/>
      <c r="N256" s="18"/>
    </row>
    <row r="257" spans="1:14" ht="15.75" x14ac:dyDescent="0.2">
      <c r="A257" s="22" t="s">
        <v>157</v>
      </c>
      <c r="B257" s="24" t="s">
        <v>133</v>
      </c>
      <c r="C257" s="24" t="s">
        <v>133</v>
      </c>
      <c r="D257" s="24" t="s">
        <v>154</v>
      </c>
      <c r="E257" s="24" t="s">
        <v>158</v>
      </c>
      <c r="F257" s="25"/>
      <c r="G257" s="25">
        <v>-35000</v>
      </c>
      <c r="H257" s="25"/>
      <c r="I257" s="25"/>
      <c r="J257" s="38" t="e">
        <f t="shared" si="88"/>
        <v>#DIV/0!</v>
      </c>
      <c r="K257" s="4"/>
      <c r="L257" s="13"/>
      <c r="M257" s="18"/>
      <c r="N257" s="18"/>
    </row>
    <row r="258" spans="1:14" ht="31.5" x14ac:dyDescent="0.2">
      <c r="A258" s="22" t="s">
        <v>159</v>
      </c>
      <c r="B258" s="24" t="s">
        <v>133</v>
      </c>
      <c r="C258" s="24" t="s">
        <v>133</v>
      </c>
      <c r="D258" s="24" t="s">
        <v>160</v>
      </c>
      <c r="E258" s="46" t="s">
        <v>0</v>
      </c>
      <c r="F258" s="25">
        <f>F259+F261</f>
        <v>233350</v>
      </c>
      <c r="G258" s="25">
        <f>G259+G261</f>
        <v>15000</v>
      </c>
      <c r="H258" s="25">
        <f t="shared" ref="H258:I258" si="113">H259+H261</f>
        <v>233350</v>
      </c>
      <c r="I258" s="25">
        <f t="shared" si="113"/>
        <v>75250.100000000006</v>
      </c>
      <c r="J258" s="38">
        <f t="shared" si="88"/>
        <v>0.32247739447182344</v>
      </c>
      <c r="K258" s="4"/>
      <c r="L258" s="13"/>
      <c r="M258" s="18"/>
      <c r="N258" s="18"/>
    </row>
    <row r="259" spans="1:14" ht="47.25" x14ac:dyDescent="0.2">
      <c r="A259" s="22" t="s">
        <v>27</v>
      </c>
      <c r="B259" s="24" t="s">
        <v>133</v>
      </c>
      <c r="C259" s="24" t="s">
        <v>133</v>
      </c>
      <c r="D259" s="24" t="s">
        <v>160</v>
      </c>
      <c r="E259" s="24" t="s">
        <v>28</v>
      </c>
      <c r="F259" s="25">
        <f>F260</f>
        <v>203350</v>
      </c>
      <c r="G259" s="25">
        <f>G260</f>
        <v>15000</v>
      </c>
      <c r="H259" s="25">
        <f t="shared" ref="H259:I259" si="114">H260</f>
        <v>203350</v>
      </c>
      <c r="I259" s="25">
        <f t="shared" si="114"/>
        <v>75250.100000000006</v>
      </c>
      <c r="J259" s="38">
        <f t="shared" si="88"/>
        <v>0.37005212687484634</v>
      </c>
      <c r="K259" s="4"/>
      <c r="L259" s="13"/>
      <c r="M259" s="18"/>
      <c r="N259" s="18"/>
    </row>
    <row r="260" spans="1:14" ht="47.25" x14ac:dyDescent="0.2">
      <c r="A260" s="22" t="s">
        <v>29</v>
      </c>
      <c r="B260" s="24" t="s">
        <v>133</v>
      </c>
      <c r="C260" s="24" t="s">
        <v>133</v>
      </c>
      <c r="D260" s="24" t="s">
        <v>160</v>
      </c>
      <c r="E260" s="24" t="s">
        <v>30</v>
      </c>
      <c r="F260" s="25">
        <v>203350</v>
      </c>
      <c r="G260" s="25">
        <v>15000</v>
      </c>
      <c r="H260" s="25">
        <v>203350</v>
      </c>
      <c r="I260" s="25">
        <v>75250.100000000006</v>
      </c>
      <c r="J260" s="38">
        <f t="shared" si="88"/>
        <v>0.37005212687484634</v>
      </c>
      <c r="K260" s="4"/>
      <c r="L260" s="13"/>
      <c r="M260" s="18"/>
      <c r="N260" s="18"/>
    </row>
    <row r="261" spans="1:14" ht="31.5" x14ac:dyDescent="0.2">
      <c r="A261" s="22" t="s">
        <v>155</v>
      </c>
      <c r="B261" s="24" t="s">
        <v>133</v>
      </c>
      <c r="C261" s="24" t="s">
        <v>133</v>
      </c>
      <c r="D261" s="24" t="s">
        <v>160</v>
      </c>
      <c r="E261" s="24" t="s">
        <v>156</v>
      </c>
      <c r="F261" s="25">
        <f>F262</f>
        <v>30000</v>
      </c>
      <c r="G261" s="25">
        <f>G262</f>
        <v>0</v>
      </c>
      <c r="H261" s="25">
        <f t="shared" ref="H261:I261" si="115">H262</f>
        <v>30000</v>
      </c>
      <c r="I261" s="25">
        <f t="shared" si="115"/>
        <v>0</v>
      </c>
      <c r="J261" s="38">
        <f t="shared" si="88"/>
        <v>0</v>
      </c>
      <c r="K261" s="4"/>
      <c r="L261" s="13"/>
      <c r="M261" s="18"/>
      <c r="N261" s="18"/>
    </row>
    <row r="262" spans="1:14" ht="15.75" x14ac:dyDescent="0.2">
      <c r="A262" s="22" t="s">
        <v>157</v>
      </c>
      <c r="B262" s="24" t="s">
        <v>133</v>
      </c>
      <c r="C262" s="24" t="s">
        <v>133</v>
      </c>
      <c r="D262" s="24" t="s">
        <v>160</v>
      </c>
      <c r="E262" s="24" t="s">
        <v>158</v>
      </c>
      <c r="F262" s="25">
        <v>30000</v>
      </c>
      <c r="G262" s="25">
        <v>0</v>
      </c>
      <c r="H262" s="25">
        <v>30000</v>
      </c>
      <c r="I262" s="25"/>
      <c r="J262" s="38">
        <f t="shared" si="88"/>
        <v>0</v>
      </c>
      <c r="K262" s="4"/>
      <c r="L262" s="13"/>
      <c r="M262" s="18"/>
      <c r="N262" s="18"/>
    </row>
    <row r="263" spans="1:14" ht="31.5" x14ac:dyDescent="0.2">
      <c r="A263" s="45" t="s">
        <v>161</v>
      </c>
      <c r="B263" s="24" t="s">
        <v>133</v>
      </c>
      <c r="C263" s="24" t="s">
        <v>74</v>
      </c>
      <c r="D263" s="24" t="s">
        <v>0</v>
      </c>
      <c r="E263" s="24" t="s">
        <v>0</v>
      </c>
      <c r="F263" s="25">
        <f>F264+F267+F274+F277+F280+F283</f>
        <v>16039008</v>
      </c>
      <c r="G263" s="25">
        <f>G264+G267+G274+G277+G280+G283</f>
        <v>100000</v>
      </c>
      <c r="H263" s="25">
        <f t="shared" ref="H263:I263" si="116">H264+H267+H274+H277+H280+H283</f>
        <v>16039008</v>
      </c>
      <c r="I263" s="25">
        <f t="shared" si="116"/>
        <v>2991353.35</v>
      </c>
      <c r="J263" s="38">
        <f t="shared" si="88"/>
        <v>0.18650488546423818</v>
      </c>
      <c r="K263" s="4"/>
      <c r="L263" s="13"/>
      <c r="M263" s="18"/>
      <c r="N263" s="18"/>
    </row>
    <row r="264" spans="1:14" ht="47.25" x14ac:dyDescent="0.2">
      <c r="A264" s="22" t="s">
        <v>25</v>
      </c>
      <c r="B264" s="24" t="s">
        <v>133</v>
      </c>
      <c r="C264" s="24" t="s">
        <v>74</v>
      </c>
      <c r="D264" s="24" t="s">
        <v>162</v>
      </c>
      <c r="E264" s="46" t="s">
        <v>0</v>
      </c>
      <c r="F264" s="25">
        <f t="shared" ref="F264:I265" si="117">F265</f>
        <v>1068647</v>
      </c>
      <c r="G264" s="25">
        <f t="shared" si="117"/>
        <v>0</v>
      </c>
      <c r="H264" s="25">
        <f t="shared" si="117"/>
        <v>1068647</v>
      </c>
      <c r="I264" s="25">
        <f t="shared" si="117"/>
        <v>175964.56</v>
      </c>
      <c r="J264" s="38">
        <f t="shared" si="88"/>
        <v>0.16466107142957404</v>
      </c>
      <c r="K264" s="4"/>
      <c r="L264" s="13"/>
      <c r="M264" s="18"/>
      <c r="N264" s="18"/>
    </row>
    <row r="265" spans="1:14" ht="110.25" x14ac:dyDescent="0.2">
      <c r="A265" s="22" t="s">
        <v>19</v>
      </c>
      <c r="B265" s="24" t="s">
        <v>133</v>
      </c>
      <c r="C265" s="24" t="s">
        <v>74</v>
      </c>
      <c r="D265" s="24" t="s">
        <v>162</v>
      </c>
      <c r="E265" s="24" t="s">
        <v>20</v>
      </c>
      <c r="F265" s="25">
        <f t="shared" si="117"/>
        <v>1068647</v>
      </c>
      <c r="G265" s="25">
        <f t="shared" si="117"/>
        <v>0</v>
      </c>
      <c r="H265" s="25">
        <f t="shared" si="117"/>
        <v>1068647</v>
      </c>
      <c r="I265" s="25">
        <f t="shared" si="117"/>
        <v>175964.56</v>
      </c>
      <c r="J265" s="38">
        <f t="shared" si="88"/>
        <v>0.16466107142957404</v>
      </c>
      <c r="K265" s="4"/>
      <c r="L265" s="13"/>
      <c r="M265" s="18"/>
      <c r="N265" s="18"/>
    </row>
    <row r="266" spans="1:14" ht="47.25" x14ac:dyDescent="0.2">
      <c r="A266" s="22" t="s">
        <v>21</v>
      </c>
      <c r="B266" s="24" t="s">
        <v>133</v>
      </c>
      <c r="C266" s="24" t="s">
        <v>74</v>
      </c>
      <c r="D266" s="24" t="s">
        <v>162</v>
      </c>
      <c r="E266" s="24" t="s">
        <v>22</v>
      </c>
      <c r="F266" s="25">
        <v>1068647</v>
      </c>
      <c r="G266" s="25">
        <v>0</v>
      </c>
      <c r="H266" s="25">
        <v>1068647</v>
      </c>
      <c r="I266" s="25">
        <v>175964.56</v>
      </c>
      <c r="J266" s="38">
        <f t="shared" si="88"/>
        <v>0.16466107142957404</v>
      </c>
      <c r="K266" s="4"/>
      <c r="L266" s="13"/>
      <c r="M266" s="18"/>
      <c r="N266" s="18"/>
    </row>
    <row r="267" spans="1:14" ht="63" x14ac:dyDescent="0.2">
      <c r="A267" s="22" t="s">
        <v>163</v>
      </c>
      <c r="B267" s="24" t="s">
        <v>133</v>
      </c>
      <c r="C267" s="24" t="s">
        <v>74</v>
      </c>
      <c r="D267" s="24" t="s">
        <v>164</v>
      </c>
      <c r="E267" s="46" t="s">
        <v>0</v>
      </c>
      <c r="F267" s="25">
        <f>F268+F270+F272</f>
        <v>12667423</v>
      </c>
      <c r="G267" s="25">
        <f>G268+G270+G272</f>
        <v>50000</v>
      </c>
      <c r="H267" s="25">
        <f t="shared" ref="H267:I267" si="118">H268+H270+H272</f>
        <v>12667423</v>
      </c>
      <c r="I267" s="25">
        <f t="shared" si="118"/>
        <v>2450627.79</v>
      </c>
      <c r="J267" s="38">
        <f t="shared" si="88"/>
        <v>0.19345906345750039</v>
      </c>
      <c r="K267" s="4"/>
      <c r="L267" s="13"/>
      <c r="M267" s="18"/>
      <c r="N267" s="18"/>
    </row>
    <row r="268" spans="1:14" ht="110.25" x14ac:dyDescent="0.2">
      <c r="A268" s="22" t="s">
        <v>19</v>
      </c>
      <c r="B268" s="24" t="s">
        <v>133</v>
      </c>
      <c r="C268" s="24" t="s">
        <v>74</v>
      </c>
      <c r="D268" s="24" t="s">
        <v>164</v>
      </c>
      <c r="E268" s="24" t="s">
        <v>20</v>
      </c>
      <c r="F268" s="25">
        <f>F269</f>
        <v>11484533</v>
      </c>
      <c r="G268" s="25">
        <f>G269</f>
        <v>0</v>
      </c>
      <c r="H268" s="25">
        <f t="shared" ref="H268:I268" si="119">H269</f>
        <v>11484533</v>
      </c>
      <c r="I268" s="25">
        <f t="shared" si="119"/>
        <v>2132097.37</v>
      </c>
      <c r="J268" s="38">
        <f t="shared" ref="J268:J331" si="120">I268/H268</f>
        <v>0.18564946175869756</v>
      </c>
      <c r="K268" s="4"/>
      <c r="L268" s="13"/>
      <c r="M268" s="18"/>
      <c r="N268" s="18"/>
    </row>
    <row r="269" spans="1:14" ht="47.25" x14ac:dyDescent="0.2">
      <c r="A269" s="22" t="s">
        <v>21</v>
      </c>
      <c r="B269" s="24" t="s">
        <v>133</v>
      </c>
      <c r="C269" s="24" t="s">
        <v>74</v>
      </c>
      <c r="D269" s="24" t="s">
        <v>164</v>
      </c>
      <c r="E269" s="24" t="s">
        <v>22</v>
      </c>
      <c r="F269" s="25">
        <v>11484533</v>
      </c>
      <c r="G269" s="25">
        <v>0</v>
      </c>
      <c r="H269" s="25">
        <v>11484533</v>
      </c>
      <c r="I269" s="25">
        <v>2132097.37</v>
      </c>
      <c r="J269" s="38">
        <f t="shared" si="120"/>
        <v>0.18564946175869756</v>
      </c>
      <c r="K269" s="4"/>
      <c r="L269" s="13"/>
      <c r="M269" s="18"/>
      <c r="N269" s="18"/>
    </row>
    <row r="270" spans="1:14" ht="47.25" x14ac:dyDescent="0.2">
      <c r="A270" s="22" t="s">
        <v>27</v>
      </c>
      <c r="B270" s="24" t="s">
        <v>133</v>
      </c>
      <c r="C270" s="24" t="s">
        <v>74</v>
      </c>
      <c r="D270" s="24" t="s">
        <v>164</v>
      </c>
      <c r="E270" s="24" t="s">
        <v>28</v>
      </c>
      <c r="F270" s="25">
        <f>F271</f>
        <v>1026415</v>
      </c>
      <c r="G270" s="25">
        <f>G271</f>
        <v>50000</v>
      </c>
      <c r="H270" s="25">
        <f t="shared" ref="H270:I270" si="121">H271</f>
        <v>1026415</v>
      </c>
      <c r="I270" s="25">
        <f t="shared" si="121"/>
        <v>280428.42</v>
      </c>
      <c r="J270" s="38">
        <f t="shared" si="120"/>
        <v>0.27321153724370745</v>
      </c>
      <c r="K270" s="4"/>
      <c r="L270" s="13"/>
      <c r="M270" s="18"/>
      <c r="N270" s="18"/>
    </row>
    <row r="271" spans="1:14" ht="47.25" x14ac:dyDescent="0.2">
      <c r="A271" s="22" t="s">
        <v>29</v>
      </c>
      <c r="B271" s="24" t="s">
        <v>133</v>
      </c>
      <c r="C271" s="24" t="s">
        <v>74</v>
      </c>
      <c r="D271" s="24" t="s">
        <v>164</v>
      </c>
      <c r="E271" s="24" t="s">
        <v>30</v>
      </c>
      <c r="F271" s="25">
        <v>1026415</v>
      </c>
      <c r="G271" s="25">
        <v>50000</v>
      </c>
      <c r="H271" s="25">
        <v>1026415</v>
      </c>
      <c r="I271" s="25">
        <v>280428.42</v>
      </c>
      <c r="J271" s="38">
        <f t="shared" si="120"/>
        <v>0.27321153724370745</v>
      </c>
      <c r="K271" s="4"/>
      <c r="L271" s="13"/>
      <c r="M271" s="18"/>
      <c r="N271" s="18"/>
    </row>
    <row r="272" spans="1:14" ht="15.75" x14ac:dyDescent="0.2">
      <c r="A272" s="22" t="s">
        <v>38</v>
      </c>
      <c r="B272" s="24" t="s">
        <v>133</v>
      </c>
      <c r="C272" s="24" t="s">
        <v>74</v>
      </c>
      <c r="D272" s="24" t="s">
        <v>164</v>
      </c>
      <c r="E272" s="24" t="s">
        <v>39</v>
      </c>
      <c r="F272" s="25">
        <f>F273</f>
        <v>156475</v>
      </c>
      <c r="G272" s="25">
        <f>G273</f>
        <v>0</v>
      </c>
      <c r="H272" s="25">
        <f t="shared" ref="H272:I272" si="122">H273</f>
        <v>156475</v>
      </c>
      <c r="I272" s="25">
        <f t="shared" si="122"/>
        <v>38102</v>
      </c>
      <c r="J272" s="38">
        <f t="shared" si="120"/>
        <v>0.24350215689407254</v>
      </c>
      <c r="K272" s="4"/>
      <c r="L272" s="13"/>
      <c r="M272" s="18"/>
      <c r="N272" s="18"/>
    </row>
    <row r="273" spans="1:14" ht="31.5" x14ac:dyDescent="0.2">
      <c r="A273" s="22" t="s">
        <v>40</v>
      </c>
      <c r="B273" s="24" t="s">
        <v>133</v>
      </c>
      <c r="C273" s="24" t="s">
        <v>74</v>
      </c>
      <c r="D273" s="24" t="s">
        <v>164</v>
      </c>
      <c r="E273" s="24" t="s">
        <v>41</v>
      </c>
      <c r="F273" s="25">
        <v>156475</v>
      </c>
      <c r="G273" s="25">
        <v>0</v>
      </c>
      <c r="H273" s="25">
        <v>156475</v>
      </c>
      <c r="I273" s="25">
        <v>38102</v>
      </c>
      <c r="J273" s="38">
        <f t="shared" si="120"/>
        <v>0.24350215689407254</v>
      </c>
      <c r="K273" s="4"/>
      <c r="L273" s="13"/>
      <c r="M273" s="18"/>
      <c r="N273" s="18"/>
    </row>
    <row r="274" spans="1:14" ht="31.5" x14ac:dyDescent="0.2">
      <c r="A274" s="22" t="s">
        <v>165</v>
      </c>
      <c r="B274" s="24" t="s">
        <v>133</v>
      </c>
      <c r="C274" s="24" t="s">
        <v>74</v>
      </c>
      <c r="D274" s="24" t="s">
        <v>166</v>
      </c>
      <c r="E274" s="46" t="s">
        <v>0</v>
      </c>
      <c r="F274" s="25">
        <f t="shared" ref="F274:I275" si="123">F275</f>
        <v>1922538</v>
      </c>
      <c r="G274" s="25">
        <f t="shared" si="123"/>
        <v>0</v>
      </c>
      <c r="H274" s="25">
        <f t="shared" si="123"/>
        <v>1922538</v>
      </c>
      <c r="I274" s="25">
        <f t="shared" si="123"/>
        <v>322061</v>
      </c>
      <c r="J274" s="38">
        <f t="shared" si="120"/>
        <v>0.16751866543080032</v>
      </c>
      <c r="K274" s="4"/>
      <c r="L274" s="13"/>
      <c r="M274" s="18"/>
      <c r="N274" s="18"/>
    </row>
    <row r="275" spans="1:14" ht="63" x14ac:dyDescent="0.2">
      <c r="A275" s="22" t="s">
        <v>63</v>
      </c>
      <c r="B275" s="24" t="s">
        <v>133</v>
      </c>
      <c r="C275" s="24" t="s">
        <v>74</v>
      </c>
      <c r="D275" s="24" t="s">
        <v>166</v>
      </c>
      <c r="E275" s="24" t="s">
        <v>64</v>
      </c>
      <c r="F275" s="25">
        <f t="shared" si="123"/>
        <v>1922538</v>
      </c>
      <c r="G275" s="25">
        <f t="shared" si="123"/>
        <v>0</v>
      </c>
      <c r="H275" s="25">
        <f t="shared" si="123"/>
        <v>1922538</v>
      </c>
      <c r="I275" s="25">
        <f t="shared" si="123"/>
        <v>322061</v>
      </c>
      <c r="J275" s="38">
        <f t="shared" si="120"/>
        <v>0.16751866543080032</v>
      </c>
      <c r="K275" s="4"/>
      <c r="L275" s="13"/>
      <c r="M275" s="18"/>
      <c r="N275" s="18"/>
    </row>
    <row r="276" spans="1:14" ht="15.75" x14ac:dyDescent="0.2">
      <c r="A276" s="22" t="s">
        <v>65</v>
      </c>
      <c r="B276" s="24" t="s">
        <v>133</v>
      </c>
      <c r="C276" s="24" t="s">
        <v>74</v>
      </c>
      <c r="D276" s="24" t="s">
        <v>166</v>
      </c>
      <c r="E276" s="24" t="s">
        <v>66</v>
      </c>
      <c r="F276" s="25">
        <v>1922538</v>
      </c>
      <c r="G276" s="25">
        <v>0</v>
      </c>
      <c r="H276" s="25">
        <v>1922538</v>
      </c>
      <c r="I276" s="25">
        <v>322061</v>
      </c>
      <c r="J276" s="38">
        <f t="shared" si="120"/>
        <v>0.16751866543080032</v>
      </c>
      <c r="K276" s="4"/>
      <c r="L276" s="13"/>
      <c r="M276" s="18"/>
      <c r="N276" s="18"/>
    </row>
    <row r="277" spans="1:14" ht="63" x14ac:dyDescent="0.2">
      <c r="A277" s="22" t="s">
        <v>167</v>
      </c>
      <c r="B277" s="24" t="s">
        <v>133</v>
      </c>
      <c r="C277" s="24" t="s">
        <v>74</v>
      </c>
      <c r="D277" s="24" t="s">
        <v>168</v>
      </c>
      <c r="E277" s="46" t="s">
        <v>0</v>
      </c>
      <c r="F277" s="25">
        <f t="shared" ref="F277:I278" si="124">F278</f>
        <v>150000</v>
      </c>
      <c r="G277" s="25">
        <f t="shared" si="124"/>
        <v>50000</v>
      </c>
      <c r="H277" s="25">
        <f t="shared" si="124"/>
        <v>150000</v>
      </c>
      <c r="I277" s="25">
        <f t="shared" si="124"/>
        <v>0</v>
      </c>
      <c r="J277" s="38">
        <f t="shared" si="120"/>
        <v>0</v>
      </c>
      <c r="K277" s="4"/>
      <c r="L277" s="13"/>
      <c r="M277" s="18"/>
      <c r="N277" s="18"/>
    </row>
    <row r="278" spans="1:14" ht="47.25" x14ac:dyDescent="0.2">
      <c r="A278" s="22" t="s">
        <v>27</v>
      </c>
      <c r="B278" s="24" t="s">
        <v>133</v>
      </c>
      <c r="C278" s="24" t="s">
        <v>74</v>
      </c>
      <c r="D278" s="24" t="s">
        <v>168</v>
      </c>
      <c r="E278" s="24" t="s">
        <v>28</v>
      </c>
      <c r="F278" s="25">
        <f t="shared" si="124"/>
        <v>150000</v>
      </c>
      <c r="G278" s="25">
        <f t="shared" si="124"/>
        <v>50000</v>
      </c>
      <c r="H278" s="25">
        <f t="shared" si="124"/>
        <v>150000</v>
      </c>
      <c r="I278" s="25">
        <f t="shared" si="124"/>
        <v>0</v>
      </c>
      <c r="J278" s="38">
        <f t="shared" si="120"/>
        <v>0</v>
      </c>
      <c r="K278" s="4"/>
      <c r="L278" s="13"/>
      <c r="M278" s="18"/>
      <c r="N278" s="18"/>
    </row>
    <row r="279" spans="1:14" ht="47.25" x14ac:dyDescent="0.2">
      <c r="A279" s="22" t="s">
        <v>29</v>
      </c>
      <c r="B279" s="24" t="s">
        <v>133</v>
      </c>
      <c r="C279" s="24" t="s">
        <v>74</v>
      </c>
      <c r="D279" s="24" t="s">
        <v>168</v>
      </c>
      <c r="E279" s="24" t="s">
        <v>30</v>
      </c>
      <c r="F279" s="25">
        <v>150000</v>
      </c>
      <c r="G279" s="25">
        <v>50000</v>
      </c>
      <c r="H279" s="25">
        <v>150000</v>
      </c>
      <c r="I279" s="25"/>
      <c r="J279" s="38">
        <f t="shared" si="120"/>
        <v>0</v>
      </c>
      <c r="K279" s="4"/>
      <c r="L279" s="13"/>
      <c r="M279" s="18"/>
      <c r="N279" s="18"/>
    </row>
    <row r="280" spans="1:14" ht="15.75" x14ac:dyDescent="0.2">
      <c r="A280" s="22" t="s">
        <v>169</v>
      </c>
      <c r="B280" s="24" t="s">
        <v>133</v>
      </c>
      <c r="C280" s="24" t="s">
        <v>74</v>
      </c>
      <c r="D280" s="24" t="s">
        <v>170</v>
      </c>
      <c r="E280" s="46" t="s">
        <v>0</v>
      </c>
      <c r="F280" s="25">
        <f t="shared" ref="F280:I281" si="125">F281</f>
        <v>54000</v>
      </c>
      <c r="G280" s="25">
        <f t="shared" si="125"/>
        <v>0</v>
      </c>
      <c r="H280" s="25">
        <f t="shared" si="125"/>
        <v>54000</v>
      </c>
      <c r="I280" s="25">
        <f t="shared" si="125"/>
        <v>0</v>
      </c>
      <c r="J280" s="38">
        <f t="shared" si="120"/>
        <v>0</v>
      </c>
      <c r="K280" s="4"/>
      <c r="L280" s="13"/>
      <c r="M280" s="18"/>
      <c r="N280" s="18"/>
    </row>
    <row r="281" spans="1:14" ht="31.5" x14ac:dyDescent="0.2">
      <c r="A281" s="22" t="s">
        <v>155</v>
      </c>
      <c r="B281" s="24" t="s">
        <v>133</v>
      </c>
      <c r="C281" s="24" t="s">
        <v>74</v>
      </c>
      <c r="D281" s="24" t="s">
        <v>170</v>
      </c>
      <c r="E281" s="24" t="s">
        <v>156</v>
      </c>
      <c r="F281" s="25">
        <f t="shared" si="125"/>
        <v>54000</v>
      </c>
      <c r="G281" s="25">
        <f t="shared" si="125"/>
        <v>0</v>
      </c>
      <c r="H281" s="25">
        <f t="shared" si="125"/>
        <v>54000</v>
      </c>
      <c r="I281" s="25">
        <f t="shared" si="125"/>
        <v>0</v>
      </c>
      <c r="J281" s="38">
        <f t="shared" si="120"/>
        <v>0</v>
      </c>
      <c r="K281" s="4"/>
      <c r="L281" s="13"/>
      <c r="M281" s="18"/>
      <c r="N281" s="18"/>
    </row>
    <row r="282" spans="1:14" ht="15.75" x14ac:dyDescent="0.2">
      <c r="A282" s="22" t="s">
        <v>169</v>
      </c>
      <c r="B282" s="24" t="s">
        <v>133</v>
      </c>
      <c r="C282" s="24" t="s">
        <v>74</v>
      </c>
      <c r="D282" s="24" t="s">
        <v>170</v>
      </c>
      <c r="E282" s="24" t="s">
        <v>171</v>
      </c>
      <c r="F282" s="25">
        <v>54000</v>
      </c>
      <c r="G282" s="25">
        <v>0</v>
      </c>
      <c r="H282" s="25">
        <v>54000</v>
      </c>
      <c r="I282" s="25"/>
      <c r="J282" s="38">
        <f t="shared" si="120"/>
        <v>0</v>
      </c>
      <c r="K282" s="4"/>
      <c r="L282" s="13"/>
      <c r="M282" s="18"/>
      <c r="N282" s="18"/>
    </row>
    <row r="283" spans="1:14" ht="173.25" x14ac:dyDescent="0.2">
      <c r="A283" s="22" t="s">
        <v>240</v>
      </c>
      <c r="B283" s="24" t="s">
        <v>133</v>
      </c>
      <c r="C283" s="24" t="s">
        <v>74</v>
      </c>
      <c r="D283" s="24" t="s">
        <v>241</v>
      </c>
      <c r="E283" s="46" t="s">
        <v>0</v>
      </c>
      <c r="F283" s="25">
        <f t="shared" ref="F283:I284" si="126">F284</f>
        <v>176400</v>
      </c>
      <c r="G283" s="25">
        <f t="shared" si="126"/>
        <v>0</v>
      </c>
      <c r="H283" s="25">
        <f t="shared" si="126"/>
        <v>176400</v>
      </c>
      <c r="I283" s="25">
        <f t="shared" si="126"/>
        <v>42700</v>
      </c>
      <c r="J283" s="38">
        <f t="shared" si="120"/>
        <v>0.24206349206349206</v>
      </c>
      <c r="K283" s="4"/>
      <c r="L283" s="13"/>
      <c r="M283" s="18"/>
      <c r="N283" s="18"/>
    </row>
    <row r="284" spans="1:14" ht="31.5" x14ac:dyDescent="0.2">
      <c r="A284" s="22" t="s">
        <v>155</v>
      </c>
      <c r="B284" s="24" t="s">
        <v>133</v>
      </c>
      <c r="C284" s="24" t="s">
        <v>74</v>
      </c>
      <c r="D284" s="24" t="s">
        <v>241</v>
      </c>
      <c r="E284" s="24" t="s">
        <v>156</v>
      </c>
      <c r="F284" s="25">
        <f t="shared" si="126"/>
        <v>176400</v>
      </c>
      <c r="G284" s="25">
        <f t="shared" si="126"/>
        <v>0</v>
      </c>
      <c r="H284" s="25">
        <f t="shared" si="126"/>
        <v>176400</v>
      </c>
      <c r="I284" s="25">
        <f t="shared" si="126"/>
        <v>42700</v>
      </c>
      <c r="J284" s="38">
        <f t="shared" si="120"/>
        <v>0.24206349206349206</v>
      </c>
      <c r="K284" s="4"/>
      <c r="L284" s="13"/>
      <c r="M284" s="18"/>
      <c r="N284" s="18"/>
    </row>
    <row r="285" spans="1:14" ht="47.25" x14ac:dyDescent="0.2">
      <c r="A285" s="22" t="s">
        <v>172</v>
      </c>
      <c r="B285" s="24" t="s">
        <v>133</v>
      </c>
      <c r="C285" s="24" t="s">
        <v>74</v>
      </c>
      <c r="D285" s="24" t="s">
        <v>241</v>
      </c>
      <c r="E285" s="24" t="s">
        <v>173</v>
      </c>
      <c r="F285" s="25">
        <v>176400</v>
      </c>
      <c r="G285" s="25">
        <v>0</v>
      </c>
      <c r="H285" s="25">
        <v>176400</v>
      </c>
      <c r="I285" s="25">
        <v>42700</v>
      </c>
      <c r="J285" s="38">
        <f t="shared" si="120"/>
        <v>0.24206349206349206</v>
      </c>
      <c r="K285" s="4"/>
      <c r="L285" s="13"/>
      <c r="M285" s="18"/>
      <c r="N285" s="18"/>
    </row>
    <row r="286" spans="1:14" ht="15.75" x14ac:dyDescent="0.2">
      <c r="A286" s="52" t="s">
        <v>174</v>
      </c>
      <c r="B286" s="53" t="s">
        <v>175</v>
      </c>
      <c r="C286" s="53" t="s">
        <v>0</v>
      </c>
      <c r="D286" s="53" t="s">
        <v>0</v>
      </c>
      <c r="E286" s="53" t="s">
        <v>0</v>
      </c>
      <c r="F286" s="50">
        <f>F287+F309</f>
        <v>30002472.759999998</v>
      </c>
      <c r="G286" s="50">
        <f>G287+G309</f>
        <v>1111563.76</v>
      </c>
      <c r="H286" s="50">
        <f t="shared" ref="H286:I286" si="127">H287+H309</f>
        <v>30002472.759999998</v>
      </c>
      <c r="I286" s="50">
        <f t="shared" si="127"/>
        <v>6187107.75</v>
      </c>
      <c r="J286" s="54">
        <f t="shared" si="120"/>
        <v>0.20621992725375615</v>
      </c>
      <c r="K286" s="4"/>
      <c r="L286" s="13"/>
      <c r="M286" s="18"/>
      <c r="N286" s="18"/>
    </row>
    <row r="287" spans="1:14" ht="15.75" x14ac:dyDescent="0.2">
      <c r="A287" s="45" t="s">
        <v>176</v>
      </c>
      <c r="B287" s="24" t="s">
        <v>175</v>
      </c>
      <c r="C287" s="24" t="s">
        <v>14</v>
      </c>
      <c r="D287" s="24" t="s">
        <v>0</v>
      </c>
      <c r="E287" s="24" t="s">
        <v>0</v>
      </c>
      <c r="F287" s="25">
        <f>F288+F291+F294+F297+F300+F306+F303</f>
        <v>20341636.16</v>
      </c>
      <c r="G287" s="25">
        <f>G288+G291+G294+G297+G300+G306+G303</f>
        <v>978288.15999999992</v>
      </c>
      <c r="H287" s="25">
        <f t="shared" ref="H287:I287" si="128">H288+H291+H294+H297+H300+H306+H303</f>
        <v>20341636.16</v>
      </c>
      <c r="I287" s="25">
        <f t="shared" si="128"/>
        <v>4285316.91</v>
      </c>
      <c r="J287" s="38">
        <f t="shared" si="120"/>
        <v>0.21066726768157867</v>
      </c>
      <c r="K287" s="4"/>
      <c r="L287" s="13"/>
      <c r="M287" s="18"/>
      <c r="N287" s="18"/>
    </row>
    <row r="288" spans="1:14" ht="15.75" x14ac:dyDescent="0.2">
      <c r="A288" s="22" t="s">
        <v>177</v>
      </c>
      <c r="B288" s="24" t="s">
        <v>175</v>
      </c>
      <c r="C288" s="24" t="s">
        <v>14</v>
      </c>
      <c r="D288" s="24" t="s">
        <v>178</v>
      </c>
      <c r="E288" s="46" t="s">
        <v>0</v>
      </c>
      <c r="F288" s="25">
        <f t="shared" ref="F288:I289" si="129">F289</f>
        <v>5976760.4699999997</v>
      </c>
      <c r="G288" s="25">
        <f t="shared" si="129"/>
        <v>505702.47</v>
      </c>
      <c r="H288" s="25">
        <f t="shared" si="129"/>
        <v>5976760.4699999997</v>
      </c>
      <c r="I288" s="25">
        <f t="shared" si="129"/>
        <v>1342711.82</v>
      </c>
      <c r="J288" s="38">
        <f t="shared" si="120"/>
        <v>0.22465545118290481</v>
      </c>
      <c r="K288" s="4"/>
      <c r="L288" s="13"/>
      <c r="M288" s="18"/>
      <c r="N288" s="18"/>
    </row>
    <row r="289" spans="1:14" ht="63" x14ac:dyDescent="0.2">
      <c r="A289" s="22" t="s">
        <v>63</v>
      </c>
      <c r="B289" s="24" t="s">
        <v>175</v>
      </c>
      <c r="C289" s="24" t="s">
        <v>14</v>
      </c>
      <c r="D289" s="24" t="s">
        <v>178</v>
      </c>
      <c r="E289" s="24" t="s">
        <v>64</v>
      </c>
      <c r="F289" s="25">
        <f t="shared" si="129"/>
        <v>5976760.4699999997</v>
      </c>
      <c r="G289" s="25">
        <f t="shared" si="129"/>
        <v>505702.47</v>
      </c>
      <c r="H289" s="25">
        <f t="shared" si="129"/>
        <v>5976760.4699999997</v>
      </c>
      <c r="I289" s="25">
        <f t="shared" si="129"/>
        <v>1342711.82</v>
      </c>
      <c r="J289" s="38">
        <f t="shared" si="120"/>
        <v>0.22465545118290481</v>
      </c>
      <c r="K289" s="4"/>
      <c r="L289" s="13"/>
      <c r="M289" s="18"/>
      <c r="N289" s="18"/>
    </row>
    <row r="290" spans="1:14" ht="15.75" x14ac:dyDescent="0.2">
      <c r="A290" s="22" t="s">
        <v>65</v>
      </c>
      <c r="B290" s="24" t="s">
        <v>175</v>
      </c>
      <c r="C290" s="24" t="s">
        <v>14</v>
      </c>
      <c r="D290" s="24" t="s">
        <v>178</v>
      </c>
      <c r="E290" s="24" t="s">
        <v>66</v>
      </c>
      <c r="F290" s="25">
        <v>5976760.4699999997</v>
      </c>
      <c r="G290" s="25">
        <v>505702.47</v>
      </c>
      <c r="H290" s="25">
        <v>5976760.4699999997</v>
      </c>
      <c r="I290" s="25">
        <v>1342711.82</v>
      </c>
      <c r="J290" s="38">
        <f t="shared" si="120"/>
        <v>0.22465545118290481</v>
      </c>
      <c r="K290" s="4"/>
      <c r="L290" s="13"/>
      <c r="M290" s="18"/>
      <c r="N290" s="18"/>
    </row>
    <row r="291" spans="1:14" ht="31.5" x14ac:dyDescent="0.2">
      <c r="A291" s="22" t="s">
        <v>179</v>
      </c>
      <c r="B291" s="24" t="s">
        <v>175</v>
      </c>
      <c r="C291" s="24" t="s">
        <v>14</v>
      </c>
      <c r="D291" s="24" t="s">
        <v>180</v>
      </c>
      <c r="E291" s="46" t="s">
        <v>0</v>
      </c>
      <c r="F291" s="25">
        <f t="shared" ref="F291:I292" si="130">F292</f>
        <v>12391055.460000001</v>
      </c>
      <c r="G291" s="25">
        <f t="shared" si="130"/>
        <v>82774.460000000006</v>
      </c>
      <c r="H291" s="25">
        <f t="shared" si="130"/>
        <v>12391055.460000001</v>
      </c>
      <c r="I291" s="25">
        <f t="shared" si="130"/>
        <v>2654150.09</v>
      </c>
      <c r="J291" s="38">
        <f t="shared" si="120"/>
        <v>0.21419887099754775</v>
      </c>
      <c r="K291" s="4"/>
      <c r="L291" s="13"/>
      <c r="M291" s="18"/>
      <c r="N291" s="18"/>
    </row>
    <row r="292" spans="1:14" ht="63" x14ac:dyDescent="0.2">
      <c r="A292" s="22" t="s">
        <v>63</v>
      </c>
      <c r="B292" s="24" t="s">
        <v>175</v>
      </c>
      <c r="C292" s="24" t="s">
        <v>14</v>
      </c>
      <c r="D292" s="24" t="s">
        <v>180</v>
      </c>
      <c r="E292" s="24" t="s">
        <v>64</v>
      </c>
      <c r="F292" s="25">
        <f t="shared" si="130"/>
        <v>12391055.460000001</v>
      </c>
      <c r="G292" s="25">
        <f t="shared" si="130"/>
        <v>82774.460000000006</v>
      </c>
      <c r="H292" s="25">
        <f t="shared" si="130"/>
        <v>12391055.460000001</v>
      </c>
      <c r="I292" s="25">
        <f t="shared" si="130"/>
        <v>2654150.09</v>
      </c>
      <c r="J292" s="38">
        <f t="shared" si="120"/>
        <v>0.21419887099754775</v>
      </c>
      <c r="K292" s="4"/>
      <c r="L292" s="13"/>
      <c r="M292" s="18"/>
      <c r="N292" s="18"/>
    </row>
    <row r="293" spans="1:14" ht="15.75" x14ac:dyDescent="0.2">
      <c r="A293" s="22" t="s">
        <v>65</v>
      </c>
      <c r="B293" s="24" t="s">
        <v>175</v>
      </c>
      <c r="C293" s="24" t="s">
        <v>14</v>
      </c>
      <c r="D293" s="24" t="s">
        <v>180</v>
      </c>
      <c r="E293" s="24" t="s">
        <v>66</v>
      </c>
      <c r="F293" s="25">
        <v>12391055.460000001</v>
      </c>
      <c r="G293" s="25">
        <v>82774.460000000006</v>
      </c>
      <c r="H293" s="25">
        <v>12391055.460000001</v>
      </c>
      <c r="I293" s="25">
        <v>2654150.09</v>
      </c>
      <c r="J293" s="38">
        <f t="shared" si="120"/>
        <v>0.21419887099754775</v>
      </c>
      <c r="K293" s="4"/>
      <c r="L293" s="13"/>
      <c r="M293" s="18"/>
      <c r="N293" s="18"/>
    </row>
    <row r="294" spans="1:14" ht="15.75" x14ac:dyDescent="0.2">
      <c r="A294" s="22" t="s">
        <v>181</v>
      </c>
      <c r="B294" s="24" t="s">
        <v>175</v>
      </c>
      <c r="C294" s="24" t="s">
        <v>14</v>
      </c>
      <c r="D294" s="24" t="s">
        <v>182</v>
      </c>
      <c r="E294" s="46" t="s">
        <v>0</v>
      </c>
      <c r="F294" s="25">
        <f t="shared" ref="F294:I295" si="131">F295</f>
        <v>45250</v>
      </c>
      <c r="G294" s="25">
        <f t="shared" si="131"/>
        <v>0</v>
      </c>
      <c r="H294" s="25">
        <f t="shared" si="131"/>
        <v>45250</v>
      </c>
      <c r="I294" s="25">
        <f t="shared" si="131"/>
        <v>0</v>
      </c>
      <c r="J294" s="38">
        <f t="shared" si="120"/>
        <v>0</v>
      </c>
      <c r="K294" s="4"/>
      <c r="L294" s="13"/>
      <c r="M294" s="18"/>
      <c r="N294" s="18"/>
    </row>
    <row r="295" spans="1:14" ht="63" x14ac:dyDescent="0.2">
      <c r="A295" s="22" t="s">
        <v>63</v>
      </c>
      <c r="B295" s="24" t="s">
        <v>175</v>
      </c>
      <c r="C295" s="24" t="s">
        <v>14</v>
      </c>
      <c r="D295" s="24" t="s">
        <v>182</v>
      </c>
      <c r="E295" s="24" t="s">
        <v>64</v>
      </c>
      <c r="F295" s="25">
        <f t="shared" si="131"/>
        <v>45250</v>
      </c>
      <c r="G295" s="25">
        <f t="shared" si="131"/>
        <v>0</v>
      </c>
      <c r="H295" s="25">
        <f t="shared" si="131"/>
        <v>45250</v>
      </c>
      <c r="I295" s="25">
        <f t="shared" si="131"/>
        <v>0</v>
      </c>
      <c r="J295" s="38">
        <f t="shared" si="120"/>
        <v>0</v>
      </c>
      <c r="K295" s="4"/>
      <c r="L295" s="13"/>
      <c r="M295" s="18"/>
      <c r="N295" s="18"/>
    </row>
    <row r="296" spans="1:14" ht="15.75" x14ac:dyDescent="0.2">
      <c r="A296" s="22" t="s">
        <v>65</v>
      </c>
      <c r="B296" s="24" t="s">
        <v>175</v>
      </c>
      <c r="C296" s="24" t="s">
        <v>14</v>
      </c>
      <c r="D296" s="24" t="s">
        <v>182</v>
      </c>
      <c r="E296" s="24" t="s">
        <v>66</v>
      </c>
      <c r="F296" s="25">
        <v>45250</v>
      </c>
      <c r="G296" s="25">
        <v>0</v>
      </c>
      <c r="H296" s="25">
        <v>45250</v>
      </c>
      <c r="I296" s="25"/>
      <c r="J296" s="38">
        <f t="shared" si="120"/>
        <v>0</v>
      </c>
      <c r="K296" s="4"/>
      <c r="L296" s="13"/>
      <c r="M296" s="18"/>
      <c r="N296" s="18"/>
    </row>
    <row r="297" spans="1:14" ht="47.25" x14ac:dyDescent="0.2">
      <c r="A297" s="22" t="s">
        <v>183</v>
      </c>
      <c r="B297" s="24" t="s">
        <v>175</v>
      </c>
      <c r="C297" s="24" t="s">
        <v>14</v>
      </c>
      <c r="D297" s="24" t="s">
        <v>184</v>
      </c>
      <c r="E297" s="46" t="s">
        <v>0</v>
      </c>
      <c r="F297" s="25">
        <f t="shared" ref="F297:I298" si="132">F298</f>
        <v>553301.41</v>
      </c>
      <c r="G297" s="25">
        <f t="shared" si="132"/>
        <v>377301.41</v>
      </c>
      <c r="H297" s="25">
        <f t="shared" si="132"/>
        <v>553301.41</v>
      </c>
      <c r="I297" s="25">
        <f t="shared" si="132"/>
        <v>288455</v>
      </c>
      <c r="J297" s="38">
        <f t="shared" si="120"/>
        <v>0.52133429408755705</v>
      </c>
      <c r="K297" s="4"/>
      <c r="L297" s="13"/>
      <c r="M297" s="18"/>
      <c r="N297" s="18"/>
    </row>
    <row r="298" spans="1:14" ht="63" x14ac:dyDescent="0.2">
      <c r="A298" s="22" t="s">
        <v>63</v>
      </c>
      <c r="B298" s="24" t="s">
        <v>175</v>
      </c>
      <c r="C298" s="24" t="s">
        <v>14</v>
      </c>
      <c r="D298" s="24" t="s">
        <v>184</v>
      </c>
      <c r="E298" s="24" t="s">
        <v>64</v>
      </c>
      <c r="F298" s="25">
        <f t="shared" si="132"/>
        <v>553301.41</v>
      </c>
      <c r="G298" s="25">
        <f t="shared" si="132"/>
        <v>377301.41</v>
      </c>
      <c r="H298" s="25">
        <f t="shared" si="132"/>
        <v>553301.41</v>
      </c>
      <c r="I298" s="25">
        <f t="shared" si="132"/>
        <v>288455</v>
      </c>
      <c r="J298" s="38">
        <f t="shared" si="120"/>
        <v>0.52133429408755705</v>
      </c>
      <c r="K298" s="4"/>
      <c r="L298" s="13"/>
      <c r="M298" s="18"/>
      <c r="N298" s="18"/>
    </row>
    <row r="299" spans="1:14" ht="15.75" x14ac:dyDescent="0.2">
      <c r="A299" s="22" t="s">
        <v>65</v>
      </c>
      <c r="B299" s="24" t="s">
        <v>175</v>
      </c>
      <c r="C299" s="24" t="s">
        <v>14</v>
      </c>
      <c r="D299" s="24" t="s">
        <v>184</v>
      </c>
      <c r="E299" s="24" t="s">
        <v>66</v>
      </c>
      <c r="F299" s="25">
        <v>553301.41</v>
      </c>
      <c r="G299" s="25">
        <v>377301.41</v>
      </c>
      <c r="H299" s="25">
        <v>553301.41</v>
      </c>
      <c r="I299" s="25">
        <v>288455</v>
      </c>
      <c r="J299" s="38">
        <f t="shared" si="120"/>
        <v>0.52133429408755705</v>
      </c>
      <c r="K299" s="4"/>
      <c r="L299" s="13"/>
      <c r="M299" s="18"/>
      <c r="N299" s="18"/>
    </row>
    <row r="300" spans="1:14" ht="63" x14ac:dyDescent="0.2">
      <c r="A300" s="22" t="s">
        <v>185</v>
      </c>
      <c r="B300" s="24" t="s">
        <v>175</v>
      </c>
      <c r="C300" s="24" t="s">
        <v>14</v>
      </c>
      <c r="D300" s="24" t="s">
        <v>186</v>
      </c>
      <c r="E300" s="46" t="s">
        <v>0</v>
      </c>
      <c r="F300" s="25">
        <f t="shared" ref="F300:I301" si="133">F301</f>
        <v>0</v>
      </c>
      <c r="G300" s="25">
        <f t="shared" si="133"/>
        <v>-1362759</v>
      </c>
      <c r="H300" s="25">
        <f t="shared" si="133"/>
        <v>0</v>
      </c>
      <c r="I300" s="25">
        <f t="shared" si="133"/>
        <v>0</v>
      </c>
      <c r="J300" s="38" t="e">
        <f t="shared" si="120"/>
        <v>#DIV/0!</v>
      </c>
      <c r="K300" s="4"/>
      <c r="L300" s="13"/>
      <c r="M300" s="18"/>
      <c r="N300" s="18"/>
    </row>
    <row r="301" spans="1:14" ht="63" x14ac:dyDescent="0.2">
      <c r="A301" s="22" t="s">
        <v>63</v>
      </c>
      <c r="B301" s="24" t="s">
        <v>175</v>
      </c>
      <c r="C301" s="24" t="s">
        <v>14</v>
      </c>
      <c r="D301" s="24" t="s">
        <v>186</v>
      </c>
      <c r="E301" s="24" t="s">
        <v>64</v>
      </c>
      <c r="F301" s="25">
        <f t="shared" si="133"/>
        <v>0</v>
      </c>
      <c r="G301" s="25">
        <f t="shared" si="133"/>
        <v>-1362759</v>
      </c>
      <c r="H301" s="25">
        <f t="shared" si="133"/>
        <v>0</v>
      </c>
      <c r="I301" s="25">
        <f t="shared" si="133"/>
        <v>0</v>
      </c>
      <c r="J301" s="38" t="e">
        <f t="shared" si="120"/>
        <v>#DIV/0!</v>
      </c>
      <c r="K301" s="4"/>
      <c r="L301" s="13"/>
      <c r="M301" s="18"/>
      <c r="N301" s="18"/>
    </row>
    <row r="302" spans="1:14" ht="15.75" x14ac:dyDescent="0.2">
      <c r="A302" s="22" t="s">
        <v>65</v>
      </c>
      <c r="B302" s="24" t="s">
        <v>175</v>
      </c>
      <c r="C302" s="24" t="s">
        <v>14</v>
      </c>
      <c r="D302" s="24" t="s">
        <v>186</v>
      </c>
      <c r="E302" s="24" t="s">
        <v>66</v>
      </c>
      <c r="F302" s="25"/>
      <c r="G302" s="25">
        <v>-1362759</v>
      </c>
      <c r="H302" s="25"/>
      <c r="I302" s="25"/>
      <c r="J302" s="38" t="e">
        <f t="shared" si="120"/>
        <v>#DIV/0!</v>
      </c>
      <c r="K302" s="4"/>
      <c r="L302" s="13"/>
      <c r="M302" s="18"/>
      <c r="N302" s="18"/>
    </row>
    <row r="303" spans="1:14" s="20" customFormat="1" ht="94.5" x14ac:dyDescent="0.2">
      <c r="A303" s="26" t="s">
        <v>276</v>
      </c>
      <c r="B303" s="27" t="s">
        <v>175</v>
      </c>
      <c r="C303" s="27" t="s">
        <v>14</v>
      </c>
      <c r="D303" s="28" t="s">
        <v>277</v>
      </c>
      <c r="E303" s="29"/>
      <c r="F303" s="25">
        <f>F304</f>
        <v>1075268.82</v>
      </c>
      <c r="G303" s="25">
        <f>G304</f>
        <v>1075268.82</v>
      </c>
      <c r="H303" s="25">
        <f t="shared" ref="H303:I304" si="134">H304</f>
        <v>1075268.82</v>
      </c>
      <c r="I303" s="25">
        <f t="shared" si="134"/>
        <v>0</v>
      </c>
      <c r="J303" s="38">
        <f t="shared" si="120"/>
        <v>0</v>
      </c>
      <c r="K303" s="4"/>
      <c r="L303" s="13"/>
      <c r="M303" s="18"/>
      <c r="N303" s="18"/>
    </row>
    <row r="304" spans="1:14" s="20" customFormat="1" ht="63" x14ac:dyDescent="0.2">
      <c r="A304" s="26" t="s">
        <v>63</v>
      </c>
      <c r="B304" s="27" t="s">
        <v>175</v>
      </c>
      <c r="C304" s="27" t="s">
        <v>14</v>
      </c>
      <c r="D304" s="28" t="s">
        <v>277</v>
      </c>
      <c r="E304" s="29" t="s">
        <v>64</v>
      </c>
      <c r="F304" s="25">
        <f>F305</f>
        <v>1075268.82</v>
      </c>
      <c r="G304" s="25">
        <f>G305</f>
        <v>1075268.82</v>
      </c>
      <c r="H304" s="25">
        <f t="shared" si="134"/>
        <v>1075268.82</v>
      </c>
      <c r="I304" s="25">
        <f t="shared" si="134"/>
        <v>0</v>
      </c>
      <c r="J304" s="38">
        <f t="shared" si="120"/>
        <v>0</v>
      </c>
      <c r="K304" s="4"/>
      <c r="L304" s="13"/>
      <c r="M304" s="18"/>
      <c r="N304" s="18"/>
    </row>
    <row r="305" spans="1:14" s="20" customFormat="1" ht="15.75" x14ac:dyDescent="0.2">
      <c r="A305" s="26" t="s">
        <v>65</v>
      </c>
      <c r="B305" s="27" t="s">
        <v>175</v>
      </c>
      <c r="C305" s="27" t="s">
        <v>14</v>
      </c>
      <c r="D305" s="28" t="s">
        <v>277</v>
      </c>
      <c r="E305" s="29" t="s">
        <v>66</v>
      </c>
      <c r="F305" s="25">
        <v>1075268.82</v>
      </c>
      <c r="G305" s="25">
        <v>1075268.82</v>
      </c>
      <c r="H305" s="25">
        <v>1075268.82</v>
      </c>
      <c r="I305" s="25"/>
      <c r="J305" s="38">
        <f t="shared" si="120"/>
        <v>0</v>
      </c>
      <c r="K305" s="4"/>
      <c r="L305" s="13"/>
      <c r="M305" s="18"/>
      <c r="N305" s="18"/>
    </row>
    <row r="306" spans="1:14" s="20" customFormat="1" ht="31.5" x14ac:dyDescent="0.2">
      <c r="A306" s="22" t="s">
        <v>268</v>
      </c>
      <c r="B306" s="24" t="s">
        <v>175</v>
      </c>
      <c r="C306" s="24" t="s">
        <v>14</v>
      </c>
      <c r="D306" s="24" t="s">
        <v>269</v>
      </c>
      <c r="E306" s="24"/>
      <c r="F306" s="25">
        <f>F307</f>
        <v>300000</v>
      </c>
      <c r="G306" s="25">
        <f>G307</f>
        <v>300000</v>
      </c>
      <c r="H306" s="25">
        <f t="shared" ref="H306:I307" si="135">H307</f>
        <v>300000</v>
      </c>
      <c r="I306" s="25">
        <f t="shared" si="135"/>
        <v>0</v>
      </c>
      <c r="J306" s="38">
        <f t="shared" si="120"/>
        <v>0</v>
      </c>
      <c r="K306" s="4"/>
      <c r="L306" s="13"/>
      <c r="M306" s="18"/>
      <c r="N306" s="18"/>
    </row>
    <row r="307" spans="1:14" s="20" customFormat="1" ht="63" x14ac:dyDescent="0.2">
      <c r="A307" s="22" t="s">
        <v>63</v>
      </c>
      <c r="B307" s="24" t="s">
        <v>175</v>
      </c>
      <c r="C307" s="24" t="s">
        <v>14</v>
      </c>
      <c r="D307" s="24" t="s">
        <v>269</v>
      </c>
      <c r="E307" s="24">
        <v>600</v>
      </c>
      <c r="F307" s="25">
        <f>F308</f>
        <v>300000</v>
      </c>
      <c r="G307" s="25">
        <f>G308</f>
        <v>300000</v>
      </c>
      <c r="H307" s="25">
        <f t="shared" si="135"/>
        <v>300000</v>
      </c>
      <c r="I307" s="25">
        <f t="shared" si="135"/>
        <v>0</v>
      </c>
      <c r="J307" s="38">
        <f t="shared" si="120"/>
        <v>0</v>
      </c>
      <c r="K307" s="4"/>
      <c r="L307" s="13"/>
      <c r="M307" s="18"/>
      <c r="N307" s="18"/>
    </row>
    <row r="308" spans="1:14" s="20" customFormat="1" ht="15.75" x14ac:dyDescent="0.2">
      <c r="A308" s="22" t="s">
        <v>65</v>
      </c>
      <c r="B308" s="24" t="s">
        <v>175</v>
      </c>
      <c r="C308" s="24" t="s">
        <v>14</v>
      </c>
      <c r="D308" s="24" t="s">
        <v>269</v>
      </c>
      <c r="E308" s="24">
        <v>610</v>
      </c>
      <c r="F308" s="25">
        <v>300000</v>
      </c>
      <c r="G308" s="25">
        <v>300000</v>
      </c>
      <c r="H308" s="25">
        <v>300000</v>
      </c>
      <c r="I308" s="25"/>
      <c r="J308" s="38">
        <f t="shared" si="120"/>
        <v>0</v>
      </c>
      <c r="K308" s="4"/>
      <c r="L308" s="13"/>
      <c r="M308" s="18"/>
      <c r="N308" s="18"/>
    </row>
    <row r="309" spans="1:14" ht="31.5" x14ac:dyDescent="0.2">
      <c r="A309" s="45" t="s">
        <v>187</v>
      </c>
      <c r="B309" s="24" t="s">
        <v>175</v>
      </c>
      <c r="C309" s="24" t="s">
        <v>34</v>
      </c>
      <c r="D309" s="24" t="s">
        <v>0</v>
      </c>
      <c r="E309" s="24" t="s">
        <v>0</v>
      </c>
      <c r="F309" s="25">
        <f>F310+F313+F320</f>
        <v>9660836.5999999996</v>
      </c>
      <c r="G309" s="25">
        <f>G310+G313+G320</f>
        <v>133275.6</v>
      </c>
      <c r="H309" s="25">
        <f t="shared" ref="H309:I309" si="136">H310+H313+H320</f>
        <v>9660836.5999999996</v>
      </c>
      <c r="I309" s="25">
        <f t="shared" si="136"/>
        <v>1901790.8399999999</v>
      </c>
      <c r="J309" s="38">
        <f t="shared" si="120"/>
        <v>0.19685570916291037</v>
      </c>
      <c r="K309" s="4"/>
      <c r="L309" s="13"/>
      <c r="M309" s="18"/>
      <c r="N309" s="18"/>
    </row>
    <row r="310" spans="1:14" ht="47.25" x14ac:dyDescent="0.2">
      <c r="A310" s="22" t="s">
        <v>25</v>
      </c>
      <c r="B310" s="24" t="s">
        <v>175</v>
      </c>
      <c r="C310" s="24" t="s">
        <v>34</v>
      </c>
      <c r="D310" s="24" t="s">
        <v>188</v>
      </c>
      <c r="E310" s="46" t="s">
        <v>0</v>
      </c>
      <c r="F310" s="25">
        <f t="shared" ref="F310:I311" si="137">F311</f>
        <v>1300275</v>
      </c>
      <c r="G310" s="25">
        <f t="shared" si="137"/>
        <v>0</v>
      </c>
      <c r="H310" s="25">
        <f t="shared" si="137"/>
        <v>1300275</v>
      </c>
      <c r="I310" s="25">
        <f t="shared" si="137"/>
        <v>190509.61</v>
      </c>
      <c r="J310" s="38">
        <f t="shared" si="120"/>
        <v>0.14651486031800964</v>
      </c>
      <c r="K310" s="4"/>
      <c r="L310" s="13"/>
      <c r="M310" s="18"/>
      <c r="N310" s="18"/>
    </row>
    <row r="311" spans="1:14" ht="110.25" x14ac:dyDescent="0.2">
      <c r="A311" s="22" t="s">
        <v>19</v>
      </c>
      <c r="B311" s="24" t="s">
        <v>175</v>
      </c>
      <c r="C311" s="24" t="s">
        <v>34</v>
      </c>
      <c r="D311" s="24" t="s">
        <v>188</v>
      </c>
      <c r="E311" s="24" t="s">
        <v>20</v>
      </c>
      <c r="F311" s="25">
        <f t="shared" si="137"/>
        <v>1300275</v>
      </c>
      <c r="G311" s="25">
        <f t="shared" si="137"/>
        <v>0</v>
      </c>
      <c r="H311" s="25">
        <f t="shared" si="137"/>
        <v>1300275</v>
      </c>
      <c r="I311" s="25">
        <f t="shared" si="137"/>
        <v>190509.61</v>
      </c>
      <c r="J311" s="38">
        <f t="shared" si="120"/>
        <v>0.14651486031800964</v>
      </c>
      <c r="K311" s="4"/>
      <c r="L311" s="13"/>
      <c r="M311" s="18"/>
      <c r="N311" s="18"/>
    </row>
    <row r="312" spans="1:14" ht="47.25" x14ac:dyDescent="0.2">
      <c r="A312" s="22" t="s">
        <v>21</v>
      </c>
      <c r="B312" s="24" t="s">
        <v>175</v>
      </c>
      <c r="C312" s="24" t="s">
        <v>34</v>
      </c>
      <c r="D312" s="24" t="s">
        <v>188</v>
      </c>
      <c r="E312" s="24" t="s">
        <v>22</v>
      </c>
      <c r="F312" s="25">
        <v>1300275</v>
      </c>
      <c r="G312" s="25">
        <v>0</v>
      </c>
      <c r="H312" s="25">
        <v>1300275</v>
      </c>
      <c r="I312" s="25">
        <v>190509.61</v>
      </c>
      <c r="J312" s="38">
        <f t="shared" si="120"/>
        <v>0.14651486031800964</v>
      </c>
      <c r="K312" s="4"/>
      <c r="L312" s="13"/>
      <c r="M312" s="18"/>
      <c r="N312" s="18"/>
    </row>
    <row r="313" spans="1:14" ht="63" x14ac:dyDescent="0.2">
      <c r="A313" s="22" t="s">
        <v>163</v>
      </c>
      <c r="B313" s="24" t="s">
        <v>175</v>
      </c>
      <c r="C313" s="24" t="s">
        <v>34</v>
      </c>
      <c r="D313" s="24" t="s">
        <v>189</v>
      </c>
      <c r="E313" s="46" t="s">
        <v>0</v>
      </c>
      <c r="F313" s="25">
        <f>F314+F316+F318</f>
        <v>8330561.5999999996</v>
      </c>
      <c r="G313" s="25">
        <f>G314+G316+G318</f>
        <v>103275.6</v>
      </c>
      <c r="H313" s="25">
        <f t="shared" ref="H313:I313" si="138">H314+H316+H318</f>
        <v>8330561.5999999996</v>
      </c>
      <c r="I313" s="25">
        <f t="shared" si="138"/>
        <v>1707281.23</v>
      </c>
      <c r="J313" s="38">
        <f t="shared" si="120"/>
        <v>0.20494191291977243</v>
      </c>
      <c r="K313" s="4"/>
      <c r="L313" s="13"/>
      <c r="M313" s="18"/>
      <c r="N313" s="18"/>
    </row>
    <row r="314" spans="1:14" ht="110.25" x14ac:dyDescent="0.2">
      <c r="A314" s="22" t="s">
        <v>19</v>
      </c>
      <c r="B314" s="24" t="s">
        <v>175</v>
      </c>
      <c r="C314" s="24" t="s">
        <v>34</v>
      </c>
      <c r="D314" s="24" t="s">
        <v>189</v>
      </c>
      <c r="E314" s="24" t="s">
        <v>20</v>
      </c>
      <c r="F314" s="25">
        <f>F315</f>
        <v>7987092.0099999998</v>
      </c>
      <c r="G314" s="25">
        <f>G315</f>
        <v>0</v>
      </c>
      <c r="H314" s="25">
        <f t="shared" ref="H314:I314" si="139">H315</f>
        <v>7987092.0099999998</v>
      </c>
      <c r="I314" s="25">
        <f t="shared" si="139"/>
        <v>1645792.07</v>
      </c>
      <c r="J314" s="38">
        <f t="shared" si="120"/>
        <v>0.2060564806239161</v>
      </c>
      <c r="K314" s="4"/>
      <c r="L314" s="13"/>
      <c r="M314" s="18"/>
      <c r="N314" s="18"/>
    </row>
    <row r="315" spans="1:14" ht="47.25" x14ac:dyDescent="0.2">
      <c r="A315" s="22" t="s">
        <v>21</v>
      </c>
      <c r="B315" s="24" t="s">
        <v>175</v>
      </c>
      <c r="C315" s="24" t="s">
        <v>34</v>
      </c>
      <c r="D315" s="24" t="s">
        <v>189</v>
      </c>
      <c r="E315" s="24" t="s">
        <v>22</v>
      </c>
      <c r="F315" s="25">
        <v>7987092.0099999998</v>
      </c>
      <c r="G315" s="25">
        <v>0</v>
      </c>
      <c r="H315" s="25">
        <v>7987092.0099999998</v>
      </c>
      <c r="I315" s="25">
        <v>1645792.07</v>
      </c>
      <c r="J315" s="38">
        <f t="shared" si="120"/>
        <v>0.2060564806239161</v>
      </c>
      <c r="K315" s="4"/>
      <c r="L315" s="13"/>
      <c r="M315" s="18"/>
      <c r="N315" s="18"/>
    </row>
    <row r="316" spans="1:14" ht="47.25" x14ac:dyDescent="0.2">
      <c r="A316" s="22" t="s">
        <v>27</v>
      </c>
      <c r="B316" s="24" t="s">
        <v>175</v>
      </c>
      <c r="C316" s="24" t="s">
        <v>34</v>
      </c>
      <c r="D316" s="24" t="s">
        <v>189</v>
      </c>
      <c r="E316" s="24" t="s">
        <v>28</v>
      </c>
      <c r="F316" s="25">
        <f>F317</f>
        <v>342960.59</v>
      </c>
      <c r="G316" s="25">
        <f>G317</f>
        <v>103275.6</v>
      </c>
      <c r="H316" s="25">
        <f t="shared" ref="H316:I316" si="140">H317</f>
        <v>342960.59</v>
      </c>
      <c r="I316" s="25">
        <f t="shared" si="140"/>
        <v>61361.16</v>
      </c>
      <c r="J316" s="38">
        <f t="shared" si="120"/>
        <v>0.178916067295079</v>
      </c>
      <c r="K316" s="4"/>
      <c r="L316" s="13"/>
      <c r="M316" s="18"/>
      <c r="N316" s="18"/>
    </row>
    <row r="317" spans="1:14" ht="47.25" x14ac:dyDescent="0.2">
      <c r="A317" s="22" t="s">
        <v>29</v>
      </c>
      <c r="B317" s="24" t="s">
        <v>175</v>
      </c>
      <c r="C317" s="24" t="s">
        <v>34</v>
      </c>
      <c r="D317" s="24" t="s">
        <v>189</v>
      </c>
      <c r="E317" s="24" t="s">
        <v>30</v>
      </c>
      <c r="F317" s="25">
        <v>342960.59</v>
      </c>
      <c r="G317" s="25">
        <v>103275.6</v>
      </c>
      <c r="H317" s="25">
        <v>342960.59</v>
      </c>
      <c r="I317" s="25">
        <v>61361.16</v>
      </c>
      <c r="J317" s="38">
        <f t="shared" si="120"/>
        <v>0.178916067295079</v>
      </c>
      <c r="K317" s="4"/>
      <c r="L317" s="13"/>
      <c r="M317" s="18"/>
      <c r="N317" s="18"/>
    </row>
    <row r="318" spans="1:14" ht="15.75" x14ac:dyDescent="0.2">
      <c r="A318" s="22" t="s">
        <v>38</v>
      </c>
      <c r="B318" s="24" t="s">
        <v>175</v>
      </c>
      <c r="C318" s="24" t="s">
        <v>34</v>
      </c>
      <c r="D318" s="24" t="s">
        <v>189</v>
      </c>
      <c r="E318" s="24" t="s">
        <v>39</v>
      </c>
      <c r="F318" s="25">
        <f>F319</f>
        <v>509</v>
      </c>
      <c r="G318" s="25">
        <f>G319</f>
        <v>0</v>
      </c>
      <c r="H318" s="25">
        <f t="shared" ref="H318:I318" si="141">H319</f>
        <v>509</v>
      </c>
      <c r="I318" s="25">
        <f t="shared" si="141"/>
        <v>128</v>
      </c>
      <c r="J318" s="38">
        <f t="shared" si="120"/>
        <v>0.25147347740667975</v>
      </c>
      <c r="K318" s="4"/>
      <c r="L318" s="13"/>
      <c r="M318" s="18"/>
      <c r="N318" s="18"/>
    </row>
    <row r="319" spans="1:14" ht="31.5" x14ac:dyDescent="0.2">
      <c r="A319" s="22" t="s">
        <v>40</v>
      </c>
      <c r="B319" s="24" t="s">
        <v>175</v>
      </c>
      <c r="C319" s="24" t="s">
        <v>34</v>
      </c>
      <c r="D319" s="24" t="s">
        <v>189</v>
      </c>
      <c r="E319" s="24" t="s">
        <v>41</v>
      </c>
      <c r="F319" s="25">
        <v>509</v>
      </c>
      <c r="G319" s="25">
        <v>0</v>
      </c>
      <c r="H319" s="25">
        <v>509</v>
      </c>
      <c r="I319" s="25">
        <v>128</v>
      </c>
      <c r="J319" s="38">
        <f t="shared" si="120"/>
        <v>0.25147347740667975</v>
      </c>
      <c r="K319" s="4"/>
      <c r="L319" s="13"/>
      <c r="M319" s="18"/>
      <c r="N319" s="18"/>
    </row>
    <row r="320" spans="1:14" s="20" customFormat="1" ht="15.75" x14ac:dyDescent="0.2">
      <c r="A320" s="26" t="s">
        <v>181</v>
      </c>
      <c r="B320" s="27" t="s">
        <v>175</v>
      </c>
      <c r="C320" s="27" t="s">
        <v>34</v>
      </c>
      <c r="D320" s="28" t="s">
        <v>182</v>
      </c>
      <c r="E320" s="29"/>
      <c r="F320" s="25">
        <f>F321</f>
        <v>30000</v>
      </c>
      <c r="G320" s="25">
        <f>G321</f>
        <v>30000</v>
      </c>
      <c r="H320" s="25">
        <f t="shared" ref="H320:I321" si="142">H321</f>
        <v>30000</v>
      </c>
      <c r="I320" s="25">
        <f t="shared" si="142"/>
        <v>4000</v>
      </c>
      <c r="J320" s="38">
        <f t="shared" si="120"/>
        <v>0.13333333333333333</v>
      </c>
      <c r="K320" s="4"/>
      <c r="L320" s="4"/>
      <c r="M320" s="4"/>
      <c r="N320" s="18"/>
    </row>
    <row r="321" spans="1:14" s="20" customFormat="1" ht="47.25" x14ac:dyDescent="0.2">
      <c r="A321" s="26" t="s">
        <v>27</v>
      </c>
      <c r="B321" s="27" t="s">
        <v>175</v>
      </c>
      <c r="C321" s="27" t="s">
        <v>34</v>
      </c>
      <c r="D321" s="28" t="s">
        <v>182</v>
      </c>
      <c r="E321" s="29" t="s">
        <v>28</v>
      </c>
      <c r="F321" s="25">
        <f>F322</f>
        <v>30000</v>
      </c>
      <c r="G321" s="25">
        <f>G322</f>
        <v>30000</v>
      </c>
      <c r="H321" s="25">
        <f t="shared" si="142"/>
        <v>30000</v>
      </c>
      <c r="I321" s="25">
        <f t="shared" si="142"/>
        <v>4000</v>
      </c>
      <c r="J321" s="38">
        <f t="shared" si="120"/>
        <v>0.13333333333333333</v>
      </c>
      <c r="K321" s="4"/>
      <c r="L321" s="4"/>
      <c r="M321" s="4"/>
      <c r="N321" s="18"/>
    </row>
    <row r="322" spans="1:14" s="20" customFormat="1" ht="47.25" x14ac:dyDescent="0.2">
      <c r="A322" s="26" t="s">
        <v>29</v>
      </c>
      <c r="B322" s="27" t="s">
        <v>175</v>
      </c>
      <c r="C322" s="27" t="s">
        <v>34</v>
      </c>
      <c r="D322" s="28" t="s">
        <v>182</v>
      </c>
      <c r="E322" s="29" t="s">
        <v>30</v>
      </c>
      <c r="F322" s="25">
        <v>30000</v>
      </c>
      <c r="G322" s="25">
        <v>30000</v>
      </c>
      <c r="H322" s="25">
        <v>30000</v>
      </c>
      <c r="I322" s="25">
        <v>4000</v>
      </c>
      <c r="J322" s="38">
        <f t="shared" si="120"/>
        <v>0.13333333333333333</v>
      </c>
      <c r="K322" s="4"/>
      <c r="L322" s="4"/>
      <c r="M322" s="4"/>
      <c r="N322" s="18"/>
    </row>
    <row r="323" spans="1:14" ht="15.75" x14ac:dyDescent="0.2">
      <c r="A323" s="52" t="s">
        <v>190</v>
      </c>
      <c r="B323" s="53" t="s">
        <v>82</v>
      </c>
      <c r="C323" s="53" t="s">
        <v>0</v>
      </c>
      <c r="D323" s="53" t="s">
        <v>0</v>
      </c>
      <c r="E323" s="53" t="s">
        <v>0</v>
      </c>
      <c r="F323" s="50">
        <f>F324+F328+F332+F349</f>
        <v>28155366.84</v>
      </c>
      <c r="G323" s="50">
        <f>G324+G328+G332+G349</f>
        <v>0</v>
      </c>
      <c r="H323" s="50">
        <f t="shared" ref="H323:I323" si="143">H324+H328+H332+H349</f>
        <v>28155366.84</v>
      </c>
      <c r="I323" s="50">
        <f t="shared" si="143"/>
        <v>5238318.21</v>
      </c>
      <c r="J323" s="54">
        <f t="shared" si="120"/>
        <v>0.18605043364442983</v>
      </c>
      <c r="K323" s="4"/>
      <c r="L323" s="13"/>
      <c r="M323" s="18"/>
      <c r="N323" s="18"/>
    </row>
    <row r="324" spans="1:14" ht="15.75" x14ac:dyDescent="0.2">
      <c r="A324" s="45" t="s">
        <v>191</v>
      </c>
      <c r="B324" s="24" t="s">
        <v>82</v>
      </c>
      <c r="C324" s="24" t="s">
        <v>14</v>
      </c>
      <c r="D324" s="24" t="s">
        <v>0</v>
      </c>
      <c r="E324" s="24" t="s">
        <v>0</v>
      </c>
      <c r="F324" s="25">
        <f t="shared" ref="F324:I326" si="144">F325</f>
        <v>3355476</v>
      </c>
      <c r="G324" s="25">
        <f t="shared" si="144"/>
        <v>0</v>
      </c>
      <c r="H324" s="25">
        <f t="shared" si="144"/>
        <v>3355476</v>
      </c>
      <c r="I324" s="25">
        <f t="shared" si="144"/>
        <v>746692.62</v>
      </c>
      <c r="J324" s="38">
        <f t="shared" si="120"/>
        <v>0.22252956659502257</v>
      </c>
      <c r="K324" s="4"/>
      <c r="L324" s="13"/>
      <c r="M324" s="18"/>
      <c r="N324" s="18"/>
    </row>
    <row r="325" spans="1:14" ht="31.5" x14ac:dyDescent="0.2">
      <c r="A325" s="22" t="s">
        <v>192</v>
      </c>
      <c r="B325" s="24" t="s">
        <v>82</v>
      </c>
      <c r="C325" s="24" t="s">
        <v>14</v>
      </c>
      <c r="D325" s="24" t="s">
        <v>193</v>
      </c>
      <c r="E325" s="46" t="s">
        <v>0</v>
      </c>
      <c r="F325" s="25">
        <f t="shared" si="144"/>
        <v>3355476</v>
      </c>
      <c r="G325" s="25">
        <f t="shared" si="144"/>
        <v>0</v>
      </c>
      <c r="H325" s="25">
        <f t="shared" si="144"/>
        <v>3355476</v>
      </c>
      <c r="I325" s="25">
        <f t="shared" si="144"/>
        <v>746692.62</v>
      </c>
      <c r="J325" s="38">
        <f t="shared" si="120"/>
        <v>0.22252956659502257</v>
      </c>
      <c r="K325" s="4"/>
      <c r="L325" s="13"/>
      <c r="M325" s="18"/>
      <c r="N325" s="18"/>
    </row>
    <row r="326" spans="1:14" ht="31.5" x14ac:dyDescent="0.2">
      <c r="A326" s="22" t="s">
        <v>155</v>
      </c>
      <c r="B326" s="24" t="s">
        <v>82</v>
      </c>
      <c r="C326" s="24" t="s">
        <v>14</v>
      </c>
      <c r="D326" s="24" t="s">
        <v>193</v>
      </c>
      <c r="E326" s="24" t="s">
        <v>156</v>
      </c>
      <c r="F326" s="25">
        <f t="shared" si="144"/>
        <v>3355476</v>
      </c>
      <c r="G326" s="25">
        <f t="shared" si="144"/>
        <v>0</v>
      </c>
      <c r="H326" s="25">
        <f t="shared" si="144"/>
        <v>3355476</v>
      </c>
      <c r="I326" s="25">
        <f t="shared" si="144"/>
        <v>746692.62</v>
      </c>
      <c r="J326" s="38">
        <f t="shared" si="120"/>
        <v>0.22252956659502257</v>
      </c>
      <c r="K326" s="4"/>
      <c r="L326" s="13"/>
      <c r="M326" s="18"/>
      <c r="N326" s="18"/>
    </row>
    <row r="327" spans="1:14" ht="47.25" x14ac:dyDescent="0.2">
      <c r="A327" s="22" t="s">
        <v>172</v>
      </c>
      <c r="B327" s="24" t="s">
        <v>82</v>
      </c>
      <c r="C327" s="24" t="s">
        <v>14</v>
      </c>
      <c r="D327" s="24" t="s">
        <v>193</v>
      </c>
      <c r="E327" s="24" t="s">
        <v>173</v>
      </c>
      <c r="F327" s="25">
        <v>3355476</v>
      </c>
      <c r="G327" s="25">
        <v>0</v>
      </c>
      <c r="H327" s="25">
        <v>3355476</v>
      </c>
      <c r="I327" s="25">
        <v>746692.62</v>
      </c>
      <c r="J327" s="38">
        <f t="shared" si="120"/>
        <v>0.22252956659502257</v>
      </c>
      <c r="K327" s="4"/>
      <c r="L327" s="13"/>
      <c r="M327" s="18"/>
      <c r="N327" s="18"/>
    </row>
    <row r="328" spans="1:14" ht="15.75" x14ac:dyDescent="0.2">
      <c r="A328" s="45" t="s">
        <v>194</v>
      </c>
      <c r="B328" s="24" t="s">
        <v>82</v>
      </c>
      <c r="C328" s="24" t="s">
        <v>24</v>
      </c>
      <c r="D328" s="24" t="s">
        <v>0</v>
      </c>
      <c r="E328" s="24" t="s">
        <v>0</v>
      </c>
      <c r="F328" s="25">
        <f t="shared" ref="F328:I330" si="145">F329</f>
        <v>162000</v>
      </c>
      <c r="G328" s="25">
        <f t="shared" si="145"/>
        <v>0</v>
      </c>
      <c r="H328" s="25">
        <f t="shared" si="145"/>
        <v>162000</v>
      </c>
      <c r="I328" s="25">
        <f t="shared" si="145"/>
        <v>0</v>
      </c>
      <c r="J328" s="38">
        <f t="shared" si="120"/>
        <v>0</v>
      </c>
      <c r="K328" s="4"/>
      <c r="L328" s="13"/>
      <c r="M328" s="18"/>
      <c r="N328" s="18"/>
    </row>
    <row r="329" spans="1:14" ht="63" x14ac:dyDescent="0.2">
      <c r="A329" s="22" t="s">
        <v>195</v>
      </c>
      <c r="B329" s="24" t="s">
        <v>82</v>
      </c>
      <c r="C329" s="24" t="s">
        <v>24</v>
      </c>
      <c r="D329" s="24" t="s">
        <v>196</v>
      </c>
      <c r="E329" s="46" t="s">
        <v>0</v>
      </c>
      <c r="F329" s="25">
        <f t="shared" si="145"/>
        <v>162000</v>
      </c>
      <c r="G329" s="25">
        <f t="shared" si="145"/>
        <v>0</v>
      </c>
      <c r="H329" s="25">
        <f t="shared" si="145"/>
        <v>162000</v>
      </c>
      <c r="I329" s="25">
        <f t="shared" si="145"/>
        <v>0</v>
      </c>
      <c r="J329" s="38">
        <f t="shared" si="120"/>
        <v>0</v>
      </c>
      <c r="K329" s="4"/>
      <c r="L329" s="13"/>
      <c r="M329" s="18"/>
      <c r="N329" s="18"/>
    </row>
    <row r="330" spans="1:14" ht="31.5" x14ac:dyDescent="0.2">
      <c r="A330" s="22" t="s">
        <v>155</v>
      </c>
      <c r="B330" s="24" t="s">
        <v>82</v>
      </c>
      <c r="C330" s="24" t="s">
        <v>24</v>
      </c>
      <c r="D330" s="24" t="s">
        <v>196</v>
      </c>
      <c r="E330" s="24" t="s">
        <v>156</v>
      </c>
      <c r="F330" s="25">
        <f t="shared" si="145"/>
        <v>162000</v>
      </c>
      <c r="G330" s="25">
        <f t="shared" si="145"/>
        <v>0</v>
      </c>
      <c r="H330" s="25">
        <f t="shared" si="145"/>
        <v>162000</v>
      </c>
      <c r="I330" s="25">
        <f t="shared" si="145"/>
        <v>0</v>
      </c>
      <c r="J330" s="38">
        <f t="shared" si="120"/>
        <v>0</v>
      </c>
      <c r="K330" s="4"/>
      <c r="L330" s="13"/>
      <c r="M330" s="18"/>
      <c r="N330" s="18"/>
    </row>
    <row r="331" spans="1:14" ht="47.25" x14ac:dyDescent="0.2">
      <c r="A331" s="22" t="s">
        <v>172</v>
      </c>
      <c r="B331" s="24" t="s">
        <v>82</v>
      </c>
      <c r="C331" s="24" t="s">
        <v>24</v>
      </c>
      <c r="D331" s="24" t="s">
        <v>196</v>
      </c>
      <c r="E331" s="24" t="s">
        <v>173</v>
      </c>
      <c r="F331" s="25">
        <v>162000</v>
      </c>
      <c r="G331" s="25">
        <v>0</v>
      </c>
      <c r="H331" s="25">
        <v>162000</v>
      </c>
      <c r="I331" s="25"/>
      <c r="J331" s="38">
        <f t="shared" si="120"/>
        <v>0</v>
      </c>
      <c r="K331" s="4"/>
      <c r="L331" s="13"/>
      <c r="M331" s="18"/>
      <c r="N331" s="18"/>
    </row>
    <row r="332" spans="1:14" ht="15.75" x14ac:dyDescent="0.2">
      <c r="A332" s="45" t="s">
        <v>197</v>
      </c>
      <c r="B332" s="24" t="s">
        <v>82</v>
      </c>
      <c r="C332" s="24" t="s">
        <v>34</v>
      </c>
      <c r="D332" s="24" t="s">
        <v>0</v>
      </c>
      <c r="E332" s="24" t="s">
        <v>0</v>
      </c>
      <c r="F332" s="25">
        <f>F333+F337+F340+F343+F346</f>
        <v>23036408.84</v>
      </c>
      <c r="G332" s="25">
        <f>G333+G337+G340+G343+G346</f>
        <v>0</v>
      </c>
      <c r="H332" s="25">
        <f t="shared" ref="H332:I332" si="146">H333+H337+H340+H343+H346</f>
        <v>23036408.84</v>
      </c>
      <c r="I332" s="25">
        <f t="shared" si="146"/>
        <v>4306529.37</v>
      </c>
      <c r="J332" s="38">
        <f t="shared" ref="J332:J387" si="147">I332/H332</f>
        <v>0.18694447558693356</v>
      </c>
      <c r="K332" s="4"/>
      <c r="L332" s="13"/>
      <c r="M332" s="18"/>
      <c r="N332" s="18"/>
    </row>
    <row r="333" spans="1:14" ht="283.5" x14ac:dyDescent="0.2">
      <c r="A333" s="22" t="s">
        <v>198</v>
      </c>
      <c r="B333" s="24" t="s">
        <v>82</v>
      </c>
      <c r="C333" s="24" t="s">
        <v>34</v>
      </c>
      <c r="D333" s="24" t="s">
        <v>199</v>
      </c>
      <c r="E333" s="46" t="s">
        <v>0</v>
      </c>
      <c r="F333" s="25">
        <f>F334</f>
        <v>13347896</v>
      </c>
      <c r="G333" s="25">
        <f>G334</f>
        <v>0</v>
      </c>
      <c r="H333" s="25">
        <f t="shared" ref="H333:I333" si="148">H334</f>
        <v>13347896</v>
      </c>
      <c r="I333" s="25">
        <f t="shared" si="148"/>
        <v>2944077.79</v>
      </c>
      <c r="J333" s="38">
        <f t="shared" si="147"/>
        <v>0.22056493322992629</v>
      </c>
      <c r="K333" s="4"/>
      <c r="L333" s="13"/>
      <c r="M333" s="18"/>
      <c r="N333" s="18"/>
    </row>
    <row r="334" spans="1:14" ht="31.5" x14ac:dyDescent="0.2">
      <c r="A334" s="22" t="s">
        <v>155</v>
      </c>
      <c r="B334" s="24" t="s">
        <v>82</v>
      </c>
      <c r="C334" s="24" t="s">
        <v>34</v>
      </c>
      <c r="D334" s="24" t="s">
        <v>199</v>
      </c>
      <c r="E334" s="24" t="s">
        <v>156</v>
      </c>
      <c r="F334" s="25">
        <f>F335+F336</f>
        <v>13347896</v>
      </c>
      <c r="G334" s="25">
        <f>G335+G336</f>
        <v>0</v>
      </c>
      <c r="H334" s="25">
        <f t="shared" ref="H334:I334" si="149">H335+H336</f>
        <v>13347896</v>
      </c>
      <c r="I334" s="25">
        <f t="shared" si="149"/>
        <v>2944077.79</v>
      </c>
      <c r="J334" s="38">
        <f t="shared" si="147"/>
        <v>0.22056493322992629</v>
      </c>
      <c r="K334" s="4">
        <f t="shared" ref="K334:K336" si="150">SUM(I334:J334)</f>
        <v>2944078.0105649331</v>
      </c>
      <c r="L334" s="13">
        <f t="shared" ref="L334" si="151">L335+L336</f>
        <v>14926796</v>
      </c>
      <c r="M334" s="18">
        <f t="shared" ref="M334" si="152">M335+M336</f>
        <v>0</v>
      </c>
      <c r="N334" s="18">
        <f t="shared" ref="N334:N336" si="153">SUM(L334:M334)</f>
        <v>14926796</v>
      </c>
    </row>
    <row r="335" spans="1:14" ht="31.5" x14ac:dyDescent="0.2">
      <c r="A335" s="22" t="s">
        <v>200</v>
      </c>
      <c r="B335" s="24" t="s">
        <v>82</v>
      </c>
      <c r="C335" s="24" t="s">
        <v>34</v>
      </c>
      <c r="D335" s="24" t="s">
        <v>199</v>
      </c>
      <c r="E335" s="24" t="s">
        <v>201</v>
      </c>
      <c r="F335" s="25">
        <v>8744436</v>
      </c>
      <c r="G335" s="25">
        <v>0</v>
      </c>
      <c r="H335" s="25">
        <v>8744436</v>
      </c>
      <c r="I335" s="25">
        <v>1923839</v>
      </c>
      <c r="J335" s="38">
        <f t="shared" si="147"/>
        <v>0.22000721372996498</v>
      </c>
      <c r="K335" s="4">
        <f t="shared" si="150"/>
        <v>1923839.2200072138</v>
      </c>
      <c r="L335" s="13">
        <v>9736938</v>
      </c>
      <c r="M335" s="18">
        <v>0</v>
      </c>
      <c r="N335" s="18">
        <f t="shared" si="153"/>
        <v>9736938</v>
      </c>
    </row>
    <row r="336" spans="1:14" ht="47.25" x14ac:dyDescent="0.2">
      <c r="A336" s="22" t="s">
        <v>172</v>
      </c>
      <c r="B336" s="24" t="s">
        <v>82</v>
      </c>
      <c r="C336" s="24" t="s">
        <v>34</v>
      </c>
      <c r="D336" s="24" t="s">
        <v>199</v>
      </c>
      <c r="E336" s="24" t="s">
        <v>173</v>
      </c>
      <c r="F336" s="25">
        <v>4603460</v>
      </c>
      <c r="G336" s="25">
        <v>0</v>
      </c>
      <c r="H336" s="25">
        <v>4603460</v>
      </c>
      <c r="I336" s="25">
        <v>1020238.79</v>
      </c>
      <c r="J336" s="38">
        <f t="shared" si="147"/>
        <v>0.22162434125635935</v>
      </c>
      <c r="K336" s="4">
        <f t="shared" si="150"/>
        <v>1020239.0116243412</v>
      </c>
      <c r="L336" s="13">
        <v>5189858</v>
      </c>
      <c r="M336" s="18">
        <v>0</v>
      </c>
      <c r="N336" s="18">
        <f t="shared" si="153"/>
        <v>5189858</v>
      </c>
    </row>
    <row r="337" spans="1:14" ht="94.5" x14ac:dyDescent="0.2">
      <c r="A337" s="22" t="s">
        <v>202</v>
      </c>
      <c r="B337" s="24" t="s">
        <v>82</v>
      </c>
      <c r="C337" s="24" t="s">
        <v>34</v>
      </c>
      <c r="D337" s="24" t="s">
        <v>203</v>
      </c>
      <c r="E337" s="46" t="s">
        <v>0</v>
      </c>
      <c r="F337" s="25">
        <f t="shared" ref="F337:I338" si="154">F338</f>
        <v>5017980</v>
      </c>
      <c r="G337" s="25">
        <f t="shared" si="154"/>
        <v>0</v>
      </c>
      <c r="H337" s="25">
        <f t="shared" si="154"/>
        <v>5017980</v>
      </c>
      <c r="I337" s="25">
        <f t="shared" si="154"/>
        <v>0</v>
      </c>
      <c r="J337" s="38">
        <f t="shared" si="147"/>
        <v>0</v>
      </c>
      <c r="K337" s="4"/>
      <c r="L337" s="13"/>
      <c r="M337" s="18"/>
      <c r="N337" s="18"/>
    </row>
    <row r="338" spans="1:14" ht="47.25" x14ac:dyDescent="0.2">
      <c r="A338" s="22" t="s">
        <v>117</v>
      </c>
      <c r="B338" s="24" t="s">
        <v>82</v>
      </c>
      <c r="C338" s="24" t="s">
        <v>34</v>
      </c>
      <c r="D338" s="24" t="s">
        <v>203</v>
      </c>
      <c r="E338" s="24" t="s">
        <v>118</v>
      </c>
      <c r="F338" s="25">
        <f t="shared" si="154"/>
        <v>5017980</v>
      </c>
      <c r="G338" s="25">
        <f t="shared" si="154"/>
        <v>0</v>
      </c>
      <c r="H338" s="25">
        <f t="shared" si="154"/>
        <v>5017980</v>
      </c>
      <c r="I338" s="25">
        <f t="shared" si="154"/>
        <v>0</v>
      </c>
      <c r="J338" s="38">
        <f t="shared" si="147"/>
        <v>0</v>
      </c>
      <c r="K338" s="4"/>
      <c r="L338" s="13"/>
      <c r="M338" s="18"/>
      <c r="N338" s="18"/>
    </row>
    <row r="339" spans="1:14" ht="15.75" x14ac:dyDescent="0.2">
      <c r="A339" s="22" t="s">
        <v>119</v>
      </c>
      <c r="B339" s="24" t="s">
        <v>82</v>
      </c>
      <c r="C339" s="24" t="s">
        <v>34</v>
      </c>
      <c r="D339" s="24" t="s">
        <v>203</v>
      </c>
      <c r="E339" s="24" t="s">
        <v>120</v>
      </c>
      <c r="F339" s="25">
        <v>5017980</v>
      </c>
      <c r="G339" s="25">
        <v>0</v>
      </c>
      <c r="H339" s="25">
        <v>5017980</v>
      </c>
      <c r="I339" s="25"/>
      <c r="J339" s="38">
        <f t="shared" si="147"/>
        <v>0</v>
      </c>
      <c r="K339" s="4"/>
      <c r="L339" s="13"/>
      <c r="M339" s="18"/>
      <c r="N339" s="18"/>
    </row>
    <row r="340" spans="1:14" ht="63" x14ac:dyDescent="0.2">
      <c r="A340" s="22" t="s">
        <v>244</v>
      </c>
      <c r="B340" s="24" t="s">
        <v>82</v>
      </c>
      <c r="C340" s="24" t="s">
        <v>34</v>
      </c>
      <c r="D340" s="24" t="s">
        <v>204</v>
      </c>
      <c r="E340" s="46" t="s">
        <v>0</v>
      </c>
      <c r="F340" s="25">
        <f t="shared" ref="F340:I341" si="155">F341</f>
        <v>144033.04</v>
      </c>
      <c r="G340" s="25">
        <f t="shared" si="155"/>
        <v>0</v>
      </c>
      <c r="H340" s="25">
        <f t="shared" si="155"/>
        <v>144033.04</v>
      </c>
      <c r="I340" s="25">
        <f t="shared" si="155"/>
        <v>52439.19</v>
      </c>
      <c r="J340" s="38">
        <f t="shared" si="147"/>
        <v>0.36407750610554357</v>
      </c>
      <c r="K340" s="4"/>
      <c r="L340" s="13"/>
      <c r="M340" s="18"/>
      <c r="N340" s="18"/>
    </row>
    <row r="341" spans="1:14" ht="31.5" x14ac:dyDescent="0.2">
      <c r="A341" s="22" t="s">
        <v>155</v>
      </c>
      <c r="B341" s="24" t="s">
        <v>82</v>
      </c>
      <c r="C341" s="24" t="s">
        <v>34</v>
      </c>
      <c r="D341" s="24" t="s">
        <v>204</v>
      </c>
      <c r="E341" s="24" t="s">
        <v>156</v>
      </c>
      <c r="F341" s="25">
        <f t="shared" si="155"/>
        <v>144033.04</v>
      </c>
      <c r="G341" s="25">
        <f t="shared" si="155"/>
        <v>0</v>
      </c>
      <c r="H341" s="25">
        <f t="shared" si="155"/>
        <v>144033.04</v>
      </c>
      <c r="I341" s="25">
        <f t="shared" si="155"/>
        <v>52439.19</v>
      </c>
      <c r="J341" s="38">
        <f t="shared" si="147"/>
        <v>0.36407750610554357</v>
      </c>
      <c r="K341" s="4"/>
      <c r="L341" s="13"/>
      <c r="M341" s="18"/>
      <c r="N341" s="18"/>
    </row>
    <row r="342" spans="1:14" ht="31.5" x14ac:dyDescent="0.2">
      <c r="A342" s="22" t="s">
        <v>200</v>
      </c>
      <c r="B342" s="24" t="s">
        <v>82</v>
      </c>
      <c r="C342" s="24" t="s">
        <v>34</v>
      </c>
      <c r="D342" s="24" t="s">
        <v>204</v>
      </c>
      <c r="E342" s="24" t="s">
        <v>201</v>
      </c>
      <c r="F342" s="25">
        <v>144033.04</v>
      </c>
      <c r="G342" s="25">
        <v>0</v>
      </c>
      <c r="H342" s="25">
        <v>144033.04</v>
      </c>
      <c r="I342" s="25">
        <v>52439.19</v>
      </c>
      <c r="J342" s="38">
        <f t="shared" si="147"/>
        <v>0.36407750610554357</v>
      </c>
      <c r="K342" s="4"/>
      <c r="L342" s="13"/>
      <c r="M342" s="18"/>
      <c r="N342" s="18"/>
    </row>
    <row r="343" spans="1:14" ht="78.75" x14ac:dyDescent="0.2">
      <c r="A343" s="22" t="s">
        <v>205</v>
      </c>
      <c r="B343" s="24" t="s">
        <v>82</v>
      </c>
      <c r="C343" s="24" t="s">
        <v>34</v>
      </c>
      <c r="D343" s="24" t="s">
        <v>206</v>
      </c>
      <c r="E343" s="46" t="s">
        <v>0</v>
      </c>
      <c r="F343" s="25">
        <f t="shared" ref="F343:I344" si="156">F344</f>
        <v>2035757</v>
      </c>
      <c r="G343" s="25">
        <f t="shared" si="156"/>
        <v>0</v>
      </c>
      <c r="H343" s="25">
        <f t="shared" si="156"/>
        <v>2035757</v>
      </c>
      <c r="I343" s="25">
        <f t="shared" si="156"/>
        <v>352034.39</v>
      </c>
      <c r="J343" s="38">
        <f t="shared" si="147"/>
        <v>0.17292554563241094</v>
      </c>
      <c r="K343" s="4"/>
      <c r="L343" s="13"/>
      <c r="M343" s="18"/>
      <c r="N343" s="18"/>
    </row>
    <row r="344" spans="1:14" ht="31.5" x14ac:dyDescent="0.2">
      <c r="A344" s="22" t="s">
        <v>155</v>
      </c>
      <c r="B344" s="24" t="s">
        <v>82</v>
      </c>
      <c r="C344" s="24" t="s">
        <v>34</v>
      </c>
      <c r="D344" s="24" t="s">
        <v>206</v>
      </c>
      <c r="E344" s="24" t="s">
        <v>156</v>
      </c>
      <c r="F344" s="25">
        <f t="shared" si="156"/>
        <v>2035757</v>
      </c>
      <c r="G344" s="25">
        <f t="shared" si="156"/>
        <v>0</v>
      </c>
      <c r="H344" s="25">
        <f t="shared" si="156"/>
        <v>2035757</v>
      </c>
      <c r="I344" s="25">
        <f t="shared" si="156"/>
        <v>352034.39</v>
      </c>
      <c r="J344" s="38">
        <f t="shared" si="147"/>
        <v>0.17292554563241094</v>
      </c>
      <c r="K344" s="4"/>
      <c r="L344" s="13"/>
      <c r="M344" s="18"/>
      <c r="N344" s="18"/>
    </row>
    <row r="345" spans="1:14" ht="47.25" x14ac:dyDescent="0.2">
      <c r="A345" s="22" t="s">
        <v>172</v>
      </c>
      <c r="B345" s="24" t="s">
        <v>82</v>
      </c>
      <c r="C345" s="24" t="s">
        <v>34</v>
      </c>
      <c r="D345" s="24" t="s">
        <v>206</v>
      </c>
      <c r="E345" s="24" t="s">
        <v>173</v>
      </c>
      <c r="F345" s="25">
        <v>2035757</v>
      </c>
      <c r="G345" s="25">
        <v>0</v>
      </c>
      <c r="H345" s="25">
        <v>2035757</v>
      </c>
      <c r="I345" s="25">
        <v>352034.39</v>
      </c>
      <c r="J345" s="38">
        <f t="shared" si="147"/>
        <v>0.17292554563241094</v>
      </c>
      <c r="K345" s="4"/>
      <c r="L345" s="13"/>
      <c r="M345" s="18"/>
      <c r="N345" s="18"/>
    </row>
    <row r="346" spans="1:14" ht="31.5" x14ac:dyDescent="0.2">
      <c r="A346" s="22" t="s">
        <v>207</v>
      </c>
      <c r="B346" s="24" t="s">
        <v>82</v>
      </c>
      <c r="C346" s="24" t="s">
        <v>34</v>
      </c>
      <c r="D346" s="24" t="s">
        <v>208</v>
      </c>
      <c r="E346" s="46" t="s">
        <v>0</v>
      </c>
      <c r="F346" s="25">
        <f t="shared" ref="F346:I347" si="157">F347</f>
        <v>2490742.7999999998</v>
      </c>
      <c r="G346" s="25">
        <f t="shared" si="157"/>
        <v>0</v>
      </c>
      <c r="H346" s="25">
        <f t="shared" si="157"/>
        <v>2490742.7999999998</v>
      </c>
      <c r="I346" s="25">
        <f t="shared" si="157"/>
        <v>957978</v>
      </c>
      <c r="J346" s="38">
        <f t="shared" si="147"/>
        <v>0.38461538461538464</v>
      </c>
      <c r="K346" s="4"/>
      <c r="L346" s="13"/>
      <c r="M346" s="18"/>
      <c r="N346" s="18"/>
    </row>
    <row r="347" spans="1:14" ht="31.5" x14ac:dyDescent="0.2">
      <c r="A347" s="22" t="s">
        <v>155</v>
      </c>
      <c r="B347" s="24" t="s">
        <v>82</v>
      </c>
      <c r="C347" s="24" t="s">
        <v>34</v>
      </c>
      <c r="D347" s="24" t="s">
        <v>208</v>
      </c>
      <c r="E347" s="24" t="s">
        <v>156</v>
      </c>
      <c r="F347" s="25">
        <f t="shared" si="157"/>
        <v>2490742.7999999998</v>
      </c>
      <c r="G347" s="25">
        <f t="shared" si="157"/>
        <v>0</v>
      </c>
      <c r="H347" s="25">
        <f t="shared" si="157"/>
        <v>2490742.7999999998</v>
      </c>
      <c r="I347" s="25">
        <f t="shared" si="157"/>
        <v>957978</v>
      </c>
      <c r="J347" s="38">
        <f t="shared" si="147"/>
        <v>0.38461538461538464</v>
      </c>
      <c r="K347" s="4"/>
      <c r="L347" s="13"/>
      <c r="M347" s="18"/>
      <c r="N347" s="18"/>
    </row>
    <row r="348" spans="1:14" ht="47.25" x14ac:dyDescent="0.2">
      <c r="A348" s="22" t="s">
        <v>172</v>
      </c>
      <c r="B348" s="24" t="s">
        <v>82</v>
      </c>
      <c r="C348" s="24" t="s">
        <v>34</v>
      </c>
      <c r="D348" s="24" t="s">
        <v>208</v>
      </c>
      <c r="E348" s="24" t="s">
        <v>173</v>
      </c>
      <c r="F348" s="25">
        <v>2490742.7999999998</v>
      </c>
      <c r="G348" s="25">
        <v>0</v>
      </c>
      <c r="H348" s="25">
        <v>2490742.7999999998</v>
      </c>
      <c r="I348" s="25">
        <v>957978</v>
      </c>
      <c r="J348" s="38">
        <f t="shared" si="147"/>
        <v>0.38461538461538464</v>
      </c>
      <c r="K348" s="4"/>
      <c r="L348" s="13"/>
      <c r="M348" s="18"/>
      <c r="N348" s="18"/>
    </row>
    <row r="349" spans="1:14" ht="31.5" x14ac:dyDescent="0.2">
      <c r="A349" s="45" t="s">
        <v>209</v>
      </c>
      <c r="B349" s="24" t="s">
        <v>82</v>
      </c>
      <c r="C349" s="24" t="s">
        <v>47</v>
      </c>
      <c r="D349" s="24" t="s">
        <v>0</v>
      </c>
      <c r="E349" s="24" t="s">
        <v>0</v>
      </c>
      <c r="F349" s="25">
        <f>F350+F355+F358+F363</f>
        <v>1601482</v>
      </c>
      <c r="G349" s="25">
        <f>G350+G355+G358+G363</f>
        <v>0</v>
      </c>
      <c r="H349" s="25">
        <f t="shared" ref="H349:I349" si="158">H350+H355+H358+H363</f>
        <v>1601482</v>
      </c>
      <c r="I349" s="25">
        <f t="shared" si="158"/>
        <v>185096.22</v>
      </c>
      <c r="J349" s="38">
        <f t="shared" si="147"/>
        <v>0.11557808330034305</v>
      </c>
      <c r="K349" s="4"/>
      <c r="L349" s="13"/>
      <c r="M349" s="18"/>
      <c r="N349" s="18"/>
    </row>
    <row r="350" spans="1:14" ht="141.75" x14ac:dyDescent="0.2">
      <c r="A350" s="22" t="s">
        <v>59</v>
      </c>
      <c r="B350" s="24" t="s">
        <v>82</v>
      </c>
      <c r="C350" s="24" t="s">
        <v>47</v>
      </c>
      <c r="D350" s="24" t="s">
        <v>60</v>
      </c>
      <c r="E350" s="46" t="s">
        <v>0</v>
      </c>
      <c r="F350" s="25">
        <f>F351+F353</f>
        <v>650778</v>
      </c>
      <c r="G350" s="25">
        <f>G351+G353</f>
        <v>0</v>
      </c>
      <c r="H350" s="25">
        <f t="shared" ref="H350:I350" si="159">H351+H353</f>
        <v>650778</v>
      </c>
      <c r="I350" s="25">
        <f t="shared" si="159"/>
        <v>79986.41</v>
      </c>
      <c r="J350" s="38">
        <f t="shared" si="147"/>
        <v>0.12290890288239616</v>
      </c>
      <c r="K350" s="4"/>
      <c r="L350" s="13"/>
      <c r="M350" s="18"/>
      <c r="N350" s="18"/>
    </row>
    <row r="351" spans="1:14" ht="110.25" x14ac:dyDescent="0.2">
      <c r="A351" s="22" t="s">
        <v>19</v>
      </c>
      <c r="B351" s="24" t="s">
        <v>82</v>
      </c>
      <c r="C351" s="24" t="s">
        <v>47</v>
      </c>
      <c r="D351" s="24" t="s">
        <v>60</v>
      </c>
      <c r="E351" s="24" t="s">
        <v>20</v>
      </c>
      <c r="F351" s="25">
        <f>F352</f>
        <v>597388</v>
      </c>
      <c r="G351" s="25">
        <f>G352</f>
        <v>0</v>
      </c>
      <c r="H351" s="25">
        <f t="shared" ref="H351:I351" si="160">H352</f>
        <v>597388</v>
      </c>
      <c r="I351" s="25">
        <f t="shared" si="160"/>
        <v>79986.41</v>
      </c>
      <c r="J351" s="38">
        <f t="shared" si="147"/>
        <v>0.13389356666019406</v>
      </c>
      <c r="K351" s="4"/>
      <c r="L351" s="13"/>
      <c r="M351" s="18"/>
      <c r="N351" s="18"/>
    </row>
    <row r="352" spans="1:14" ht="47.25" x14ac:dyDescent="0.2">
      <c r="A352" s="22" t="s">
        <v>21</v>
      </c>
      <c r="B352" s="24" t="s">
        <v>82</v>
      </c>
      <c r="C352" s="24" t="s">
        <v>47</v>
      </c>
      <c r="D352" s="24" t="s">
        <v>60</v>
      </c>
      <c r="E352" s="24" t="s">
        <v>22</v>
      </c>
      <c r="F352" s="25">
        <v>597388</v>
      </c>
      <c r="G352" s="25">
        <v>0</v>
      </c>
      <c r="H352" s="25">
        <v>597388</v>
      </c>
      <c r="I352" s="25">
        <v>79986.41</v>
      </c>
      <c r="J352" s="38">
        <f t="shared" si="147"/>
        <v>0.13389356666019406</v>
      </c>
      <c r="K352" s="4"/>
      <c r="L352" s="13"/>
      <c r="M352" s="18"/>
      <c r="N352" s="18"/>
    </row>
    <row r="353" spans="1:14" ht="47.25" x14ac:dyDescent="0.2">
      <c r="A353" s="22" t="s">
        <v>27</v>
      </c>
      <c r="B353" s="24" t="s">
        <v>82</v>
      </c>
      <c r="C353" s="24" t="s">
        <v>47</v>
      </c>
      <c r="D353" s="24" t="s">
        <v>60</v>
      </c>
      <c r="E353" s="24" t="s">
        <v>28</v>
      </c>
      <c r="F353" s="25">
        <f>F354</f>
        <v>53390</v>
      </c>
      <c r="G353" s="25">
        <f>G354</f>
        <v>0</v>
      </c>
      <c r="H353" s="25">
        <f t="shared" ref="H353:I353" si="161">H354</f>
        <v>53390</v>
      </c>
      <c r="I353" s="25">
        <f t="shared" si="161"/>
        <v>0</v>
      </c>
      <c r="J353" s="38">
        <f t="shared" si="147"/>
        <v>0</v>
      </c>
      <c r="K353" s="4"/>
      <c r="L353" s="13"/>
      <c r="M353" s="18"/>
      <c r="N353" s="18"/>
    </row>
    <row r="354" spans="1:14" ht="47.25" x14ac:dyDescent="0.2">
      <c r="A354" s="22" t="s">
        <v>29</v>
      </c>
      <c r="B354" s="24" t="s">
        <v>82</v>
      </c>
      <c r="C354" s="24" t="s">
        <v>47</v>
      </c>
      <c r="D354" s="24" t="s">
        <v>60</v>
      </c>
      <c r="E354" s="24" t="s">
        <v>30</v>
      </c>
      <c r="F354" s="25">
        <v>53390</v>
      </c>
      <c r="G354" s="25">
        <v>0</v>
      </c>
      <c r="H354" s="25">
        <v>53390</v>
      </c>
      <c r="I354" s="25"/>
      <c r="J354" s="38">
        <f t="shared" si="147"/>
        <v>0</v>
      </c>
      <c r="K354" s="4"/>
      <c r="L354" s="13"/>
      <c r="M354" s="18"/>
      <c r="N354" s="18"/>
    </row>
    <row r="355" spans="1:14" ht="47.25" x14ac:dyDescent="0.2">
      <c r="A355" s="22" t="s">
        <v>210</v>
      </c>
      <c r="B355" s="24" t="s">
        <v>82</v>
      </c>
      <c r="C355" s="24" t="s">
        <v>47</v>
      </c>
      <c r="D355" s="24" t="s">
        <v>211</v>
      </c>
      <c r="E355" s="46" t="s">
        <v>0</v>
      </c>
      <c r="F355" s="25">
        <f t="shared" ref="F355:I356" si="162">F356</f>
        <v>55000</v>
      </c>
      <c r="G355" s="25">
        <f t="shared" si="162"/>
        <v>0</v>
      </c>
      <c r="H355" s="25">
        <f t="shared" si="162"/>
        <v>55000</v>
      </c>
      <c r="I355" s="25">
        <f t="shared" si="162"/>
        <v>9000</v>
      </c>
      <c r="J355" s="38">
        <f t="shared" si="147"/>
        <v>0.16363636363636364</v>
      </c>
      <c r="K355" s="4"/>
      <c r="L355" s="13"/>
      <c r="M355" s="18"/>
      <c r="N355" s="18"/>
    </row>
    <row r="356" spans="1:14" ht="63" x14ac:dyDescent="0.2">
      <c r="A356" s="22" t="s">
        <v>63</v>
      </c>
      <c r="B356" s="24" t="s">
        <v>82</v>
      </c>
      <c r="C356" s="24" t="s">
        <v>47</v>
      </c>
      <c r="D356" s="24" t="s">
        <v>211</v>
      </c>
      <c r="E356" s="24" t="s">
        <v>64</v>
      </c>
      <c r="F356" s="25">
        <f t="shared" si="162"/>
        <v>55000</v>
      </c>
      <c r="G356" s="25">
        <f t="shared" si="162"/>
        <v>0</v>
      </c>
      <c r="H356" s="25">
        <f t="shared" si="162"/>
        <v>55000</v>
      </c>
      <c r="I356" s="25">
        <f t="shared" si="162"/>
        <v>9000</v>
      </c>
      <c r="J356" s="38">
        <f t="shared" si="147"/>
        <v>0.16363636363636364</v>
      </c>
      <c r="K356" s="4"/>
      <c r="L356" s="13"/>
      <c r="M356" s="18"/>
      <c r="N356" s="18"/>
    </row>
    <row r="357" spans="1:14" ht="94.5" x14ac:dyDescent="0.2">
      <c r="A357" s="22" t="s">
        <v>234</v>
      </c>
      <c r="B357" s="24" t="s">
        <v>82</v>
      </c>
      <c r="C357" s="24" t="s">
        <v>47</v>
      </c>
      <c r="D357" s="24" t="s">
        <v>211</v>
      </c>
      <c r="E357" s="24" t="s">
        <v>212</v>
      </c>
      <c r="F357" s="25">
        <v>55000</v>
      </c>
      <c r="G357" s="25">
        <v>0</v>
      </c>
      <c r="H357" s="25">
        <v>55000</v>
      </c>
      <c r="I357" s="25">
        <v>9000</v>
      </c>
      <c r="J357" s="38">
        <f t="shared" si="147"/>
        <v>0.16363636363636364</v>
      </c>
      <c r="K357" s="4"/>
      <c r="L357" s="13"/>
      <c r="M357" s="18"/>
      <c r="N357" s="18"/>
    </row>
    <row r="358" spans="1:14" ht="220.5" x14ac:dyDescent="0.2">
      <c r="A358" s="22" t="s">
        <v>213</v>
      </c>
      <c r="B358" s="24" t="s">
        <v>82</v>
      </c>
      <c r="C358" s="24" t="s">
        <v>47</v>
      </c>
      <c r="D358" s="24" t="s">
        <v>214</v>
      </c>
      <c r="E358" s="46" t="s">
        <v>0</v>
      </c>
      <c r="F358" s="25">
        <f>F359+F361</f>
        <v>867704</v>
      </c>
      <c r="G358" s="25">
        <f>G359+G361</f>
        <v>0</v>
      </c>
      <c r="H358" s="25">
        <f t="shared" ref="H358:I358" si="163">H359+H361</f>
        <v>867704</v>
      </c>
      <c r="I358" s="25">
        <f t="shared" si="163"/>
        <v>89109.81</v>
      </c>
      <c r="J358" s="38">
        <f t="shared" si="147"/>
        <v>0.10269609221577865</v>
      </c>
      <c r="K358" s="4"/>
      <c r="L358" s="13"/>
      <c r="M358" s="18"/>
      <c r="N358" s="18"/>
    </row>
    <row r="359" spans="1:14" ht="110.25" x14ac:dyDescent="0.2">
      <c r="A359" s="22" t="s">
        <v>19</v>
      </c>
      <c r="B359" s="24" t="s">
        <v>82</v>
      </c>
      <c r="C359" s="24" t="s">
        <v>47</v>
      </c>
      <c r="D359" s="24" t="s">
        <v>214</v>
      </c>
      <c r="E359" s="24" t="s">
        <v>20</v>
      </c>
      <c r="F359" s="25">
        <f>F360</f>
        <v>671335</v>
      </c>
      <c r="G359" s="25">
        <f>G360</f>
        <v>0</v>
      </c>
      <c r="H359" s="25">
        <f t="shared" ref="H359:I359" si="164">H360</f>
        <v>671335</v>
      </c>
      <c r="I359" s="25">
        <f t="shared" si="164"/>
        <v>87009.81</v>
      </c>
      <c r="J359" s="38">
        <f t="shared" si="147"/>
        <v>0.12960714099518125</v>
      </c>
      <c r="K359" s="4"/>
      <c r="L359" s="13"/>
      <c r="M359" s="18"/>
      <c r="N359" s="18"/>
    </row>
    <row r="360" spans="1:14" ht="47.25" x14ac:dyDescent="0.2">
      <c r="A360" s="22" t="s">
        <v>21</v>
      </c>
      <c r="B360" s="24" t="s">
        <v>82</v>
      </c>
      <c r="C360" s="24" t="s">
        <v>47</v>
      </c>
      <c r="D360" s="24" t="s">
        <v>214</v>
      </c>
      <c r="E360" s="24" t="s">
        <v>22</v>
      </c>
      <c r="F360" s="25">
        <v>671335</v>
      </c>
      <c r="G360" s="25">
        <v>0</v>
      </c>
      <c r="H360" s="25">
        <v>671335</v>
      </c>
      <c r="I360" s="25">
        <v>87009.81</v>
      </c>
      <c r="J360" s="38">
        <f t="shared" si="147"/>
        <v>0.12960714099518125</v>
      </c>
      <c r="K360" s="4"/>
      <c r="L360" s="13"/>
      <c r="M360" s="18"/>
      <c r="N360" s="18"/>
    </row>
    <row r="361" spans="1:14" ht="47.25" x14ac:dyDescent="0.2">
      <c r="A361" s="22" t="s">
        <v>27</v>
      </c>
      <c r="B361" s="24" t="s">
        <v>82</v>
      </c>
      <c r="C361" s="24" t="s">
        <v>47</v>
      </c>
      <c r="D361" s="24" t="s">
        <v>214</v>
      </c>
      <c r="E361" s="24" t="s">
        <v>28</v>
      </c>
      <c r="F361" s="25">
        <f>F362</f>
        <v>196369</v>
      </c>
      <c r="G361" s="25">
        <f>G362</f>
        <v>0</v>
      </c>
      <c r="H361" s="25">
        <f t="shared" ref="H361:I361" si="165">H362</f>
        <v>196369</v>
      </c>
      <c r="I361" s="25">
        <f t="shared" si="165"/>
        <v>2100</v>
      </c>
      <c r="J361" s="38">
        <f t="shared" si="147"/>
        <v>1.0694152335653795E-2</v>
      </c>
      <c r="K361" s="4"/>
      <c r="L361" s="13"/>
      <c r="M361" s="18"/>
      <c r="N361" s="18"/>
    </row>
    <row r="362" spans="1:14" ht="47.25" x14ac:dyDescent="0.2">
      <c r="A362" s="22" t="s">
        <v>29</v>
      </c>
      <c r="B362" s="24" t="s">
        <v>82</v>
      </c>
      <c r="C362" s="24" t="s">
        <v>47</v>
      </c>
      <c r="D362" s="24" t="s">
        <v>214</v>
      </c>
      <c r="E362" s="24" t="s">
        <v>30</v>
      </c>
      <c r="F362" s="25">
        <v>196369</v>
      </c>
      <c r="G362" s="25">
        <v>0</v>
      </c>
      <c r="H362" s="25">
        <v>196369</v>
      </c>
      <c r="I362" s="25">
        <v>2100</v>
      </c>
      <c r="J362" s="38">
        <f t="shared" si="147"/>
        <v>1.0694152335653795E-2</v>
      </c>
      <c r="K362" s="4"/>
      <c r="L362" s="13"/>
      <c r="M362" s="18"/>
      <c r="N362" s="18"/>
    </row>
    <row r="363" spans="1:14" ht="252" x14ac:dyDescent="0.2">
      <c r="A363" s="22" t="s">
        <v>215</v>
      </c>
      <c r="B363" s="24" t="s">
        <v>82</v>
      </c>
      <c r="C363" s="24" t="s">
        <v>47</v>
      </c>
      <c r="D363" s="24" t="s">
        <v>216</v>
      </c>
      <c r="E363" s="46" t="s">
        <v>0</v>
      </c>
      <c r="F363" s="25">
        <f t="shared" ref="F363:I364" si="166">F364</f>
        <v>28000</v>
      </c>
      <c r="G363" s="25">
        <f t="shared" si="166"/>
        <v>0</v>
      </c>
      <c r="H363" s="25">
        <f t="shared" si="166"/>
        <v>28000</v>
      </c>
      <c r="I363" s="25">
        <f t="shared" si="166"/>
        <v>7000</v>
      </c>
      <c r="J363" s="38">
        <f t="shared" si="147"/>
        <v>0.25</v>
      </c>
      <c r="K363" s="4"/>
      <c r="L363" s="13"/>
      <c r="M363" s="18"/>
      <c r="N363" s="18"/>
    </row>
    <row r="364" spans="1:14" ht="47.25" x14ac:dyDescent="0.2">
      <c r="A364" s="22" t="s">
        <v>27</v>
      </c>
      <c r="B364" s="24" t="s">
        <v>82</v>
      </c>
      <c r="C364" s="24" t="s">
        <v>47</v>
      </c>
      <c r="D364" s="24" t="s">
        <v>216</v>
      </c>
      <c r="E364" s="24" t="s">
        <v>28</v>
      </c>
      <c r="F364" s="25">
        <f t="shared" si="166"/>
        <v>28000</v>
      </c>
      <c r="G364" s="25">
        <f t="shared" si="166"/>
        <v>0</v>
      </c>
      <c r="H364" s="25">
        <f t="shared" si="166"/>
        <v>28000</v>
      </c>
      <c r="I364" s="25">
        <f t="shared" si="166"/>
        <v>7000</v>
      </c>
      <c r="J364" s="38">
        <f t="shared" si="147"/>
        <v>0.25</v>
      </c>
      <c r="K364" s="4"/>
      <c r="L364" s="13"/>
      <c r="M364" s="18"/>
      <c r="N364" s="18"/>
    </row>
    <row r="365" spans="1:14" ht="47.25" x14ac:dyDescent="0.2">
      <c r="A365" s="22" t="s">
        <v>29</v>
      </c>
      <c r="B365" s="24" t="s">
        <v>82</v>
      </c>
      <c r="C365" s="24" t="s">
        <v>47</v>
      </c>
      <c r="D365" s="24" t="s">
        <v>216</v>
      </c>
      <c r="E365" s="24" t="s">
        <v>30</v>
      </c>
      <c r="F365" s="25">
        <v>28000</v>
      </c>
      <c r="G365" s="25">
        <v>0</v>
      </c>
      <c r="H365" s="25">
        <v>28000</v>
      </c>
      <c r="I365" s="25">
        <v>7000</v>
      </c>
      <c r="J365" s="38">
        <f t="shared" si="147"/>
        <v>0.25</v>
      </c>
      <c r="K365" s="4"/>
      <c r="L365" s="13"/>
      <c r="M365" s="18"/>
      <c r="N365" s="18"/>
    </row>
    <row r="366" spans="1:14" ht="15.75" x14ac:dyDescent="0.2">
      <c r="A366" s="52" t="s">
        <v>217</v>
      </c>
      <c r="B366" s="53" t="s">
        <v>52</v>
      </c>
      <c r="C366" s="53" t="s">
        <v>0</v>
      </c>
      <c r="D366" s="53" t="s">
        <v>0</v>
      </c>
      <c r="E366" s="53" t="s">
        <v>0</v>
      </c>
      <c r="F366" s="50">
        <f>F367</f>
        <v>3921059</v>
      </c>
      <c r="G366" s="50">
        <f>G367</f>
        <v>350000</v>
      </c>
      <c r="H366" s="50">
        <f t="shared" ref="H366:I366" si="167">H367</f>
        <v>3921059</v>
      </c>
      <c r="I366" s="50">
        <f t="shared" si="167"/>
        <v>305934</v>
      </c>
      <c r="J366" s="54">
        <f t="shared" si="147"/>
        <v>7.8023309519188566E-2</v>
      </c>
      <c r="K366" s="4"/>
      <c r="L366" s="13"/>
      <c r="M366" s="18"/>
      <c r="N366" s="18"/>
    </row>
    <row r="367" spans="1:14" ht="15.75" x14ac:dyDescent="0.2">
      <c r="A367" s="45" t="s">
        <v>218</v>
      </c>
      <c r="B367" s="24" t="s">
        <v>52</v>
      </c>
      <c r="C367" s="24" t="s">
        <v>16</v>
      </c>
      <c r="D367" s="24" t="s">
        <v>0</v>
      </c>
      <c r="E367" s="24" t="s">
        <v>0</v>
      </c>
      <c r="F367" s="25">
        <f>F368+F376+F379+F373</f>
        <v>3921059</v>
      </c>
      <c r="G367" s="25">
        <f>G368+G376+G379+G373</f>
        <v>350000</v>
      </c>
      <c r="H367" s="25">
        <f t="shared" ref="H367:I367" si="168">H368+H376+H379+H373</f>
        <v>3921059</v>
      </c>
      <c r="I367" s="25">
        <f t="shared" si="168"/>
        <v>305934</v>
      </c>
      <c r="J367" s="38">
        <f t="shared" si="147"/>
        <v>7.8023309519188566E-2</v>
      </c>
      <c r="K367" s="4"/>
      <c r="L367" s="13"/>
      <c r="M367" s="18"/>
      <c r="N367" s="18"/>
    </row>
    <row r="368" spans="1:14" ht="31.5" x14ac:dyDescent="0.2">
      <c r="A368" s="22" t="s">
        <v>219</v>
      </c>
      <c r="B368" s="24" t="s">
        <v>52</v>
      </c>
      <c r="C368" s="24" t="s">
        <v>16</v>
      </c>
      <c r="D368" s="24" t="s">
        <v>220</v>
      </c>
      <c r="E368" s="46" t="s">
        <v>0</v>
      </c>
      <c r="F368" s="25">
        <f>F369+F371</f>
        <v>200000</v>
      </c>
      <c r="G368" s="25">
        <f>G369+G371</f>
        <v>100000</v>
      </c>
      <c r="H368" s="25">
        <f t="shared" ref="H368:I368" si="169">H369+H371</f>
        <v>200000</v>
      </c>
      <c r="I368" s="25">
        <f t="shared" si="169"/>
        <v>55934</v>
      </c>
      <c r="J368" s="38">
        <f t="shared" si="147"/>
        <v>0.27966999999999997</v>
      </c>
      <c r="K368" s="4"/>
      <c r="L368" s="13"/>
      <c r="M368" s="18"/>
      <c r="N368" s="18"/>
    </row>
    <row r="369" spans="1:14" ht="47.25" x14ac:dyDescent="0.2">
      <c r="A369" s="22" t="s">
        <v>27</v>
      </c>
      <c r="B369" s="24" t="s">
        <v>52</v>
      </c>
      <c r="C369" s="24" t="s">
        <v>16</v>
      </c>
      <c r="D369" s="24" t="s">
        <v>220</v>
      </c>
      <c r="E369" s="24" t="s">
        <v>28</v>
      </c>
      <c r="F369" s="25">
        <f>F370</f>
        <v>130000</v>
      </c>
      <c r="G369" s="25">
        <f>G370</f>
        <v>60000</v>
      </c>
      <c r="H369" s="25">
        <f t="shared" ref="H369:I369" si="170">H370</f>
        <v>130000</v>
      </c>
      <c r="I369" s="25">
        <f t="shared" si="170"/>
        <v>51934</v>
      </c>
      <c r="J369" s="38">
        <f t="shared" si="147"/>
        <v>0.3994923076923077</v>
      </c>
      <c r="K369" s="4"/>
      <c r="L369" s="13"/>
      <c r="M369" s="18"/>
      <c r="N369" s="18"/>
    </row>
    <row r="370" spans="1:14" ht="47.25" x14ac:dyDescent="0.2">
      <c r="A370" s="22" t="s">
        <v>29</v>
      </c>
      <c r="B370" s="24" t="s">
        <v>52</v>
      </c>
      <c r="C370" s="24" t="s">
        <v>16</v>
      </c>
      <c r="D370" s="24" t="s">
        <v>220</v>
      </c>
      <c r="E370" s="24" t="s">
        <v>30</v>
      </c>
      <c r="F370" s="25">
        <v>130000</v>
      </c>
      <c r="G370" s="25">
        <v>60000</v>
      </c>
      <c r="H370" s="25">
        <v>130000</v>
      </c>
      <c r="I370" s="25">
        <v>51934</v>
      </c>
      <c r="J370" s="38">
        <f t="shared" si="147"/>
        <v>0.3994923076923077</v>
      </c>
      <c r="K370" s="4"/>
      <c r="L370" s="13"/>
      <c r="M370" s="18"/>
      <c r="N370" s="18"/>
    </row>
    <row r="371" spans="1:14" ht="31.5" x14ac:dyDescent="0.2">
      <c r="A371" s="22" t="s">
        <v>155</v>
      </c>
      <c r="B371" s="24" t="s">
        <v>52</v>
      </c>
      <c r="C371" s="24" t="s">
        <v>16</v>
      </c>
      <c r="D371" s="24" t="s">
        <v>220</v>
      </c>
      <c r="E371" s="24" t="s">
        <v>156</v>
      </c>
      <c r="F371" s="25">
        <f>F372</f>
        <v>70000</v>
      </c>
      <c r="G371" s="25">
        <f>G372</f>
        <v>40000</v>
      </c>
      <c r="H371" s="25">
        <f t="shared" ref="H371:I371" si="171">H372</f>
        <v>70000</v>
      </c>
      <c r="I371" s="25">
        <f t="shared" si="171"/>
        <v>4000</v>
      </c>
      <c r="J371" s="38">
        <f t="shared" si="147"/>
        <v>5.7142857142857141E-2</v>
      </c>
      <c r="K371" s="4"/>
      <c r="L371" s="13"/>
      <c r="M371" s="18"/>
      <c r="N371" s="18"/>
    </row>
    <row r="372" spans="1:14" ht="15.75" x14ac:dyDescent="0.2">
      <c r="A372" s="22" t="s">
        <v>157</v>
      </c>
      <c r="B372" s="24" t="s">
        <v>52</v>
      </c>
      <c r="C372" s="24" t="s">
        <v>16</v>
      </c>
      <c r="D372" s="24" t="s">
        <v>220</v>
      </c>
      <c r="E372" s="24" t="s">
        <v>158</v>
      </c>
      <c r="F372" s="25">
        <v>70000</v>
      </c>
      <c r="G372" s="25">
        <v>40000</v>
      </c>
      <c r="H372" s="25">
        <v>70000</v>
      </c>
      <c r="I372" s="25">
        <v>4000</v>
      </c>
      <c r="J372" s="38">
        <f t="shared" si="147"/>
        <v>5.7142857142857141E-2</v>
      </c>
      <c r="K372" s="4"/>
      <c r="L372" s="13"/>
      <c r="M372" s="18"/>
      <c r="N372" s="18"/>
    </row>
    <row r="373" spans="1:14" s="20" customFormat="1" ht="31.5" x14ac:dyDescent="0.2">
      <c r="A373" s="26" t="s">
        <v>273</v>
      </c>
      <c r="B373" s="27" t="s">
        <v>52</v>
      </c>
      <c r="C373" s="36" t="s">
        <v>16</v>
      </c>
      <c r="D373" s="28" t="s">
        <v>275</v>
      </c>
      <c r="E373" s="29"/>
      <c r="F373" s="25">
        <f>F374</f>
        <v>250000</v>
      </c>
      <c r="G373" s="25">
        <f>G374</f>
        <v>250000</v>
      </c>
      <c r="H373" s="25">
        <f t="shared" ref="H373:I374" si="172">H374</f>
        <v>250000</v>
      </c>
      <c r="I373" s="25">
        <f t="shared" si="172"/>
        <v>250000</v>
      </c>
      <c r="J373" s="38">
        <f t="shared" si="147"/>
        <v>1</v>
      </c>
      <c r="K373" s="4"/>
      <c r="L373" s="13"/>
      <c r="M373" s="18"/>
      <c r="N373" s="18"/>
    </row>
    <row r="374" spans="1:14" s="20" customFormat="1" ht="63" x14ac:dyDescent="0.2">
      <c r="A374" s="26" t="s">
        <v>63</v>
      </c>
      <c r="B374" s="27" t="s">
        <v>52</v>
      </c>
      <c r="C374" s="36" t="s">
        <v>16</v>
      </c>
      <c r="D374" s="28" t="s">
        <v>275</v>
      </c>
      <c r="E374" s="29" t="s">
        <v>64</v>
      </c>
      <c r="F374" s="25">
        <f>F375</f>
        <v>250000</v>
      </c>
      <c r="G374" s="25">
        <f>G375</f>
        <v>250000</v>
      </c>
      <c r="H374" s="25">
        <f t="shared" si="172"/>
        <v>250000</v>
      </c>
      <c r="I374" s="25">
        <f t="shared" si="172"/>
        <v>250000</v>
      </c>
      <c r="J374" s="38">
        <f t="shared" si="147"/>
        <v>1</v>
      </c>
      <c r="K374" s="4"/>
      <c r="L374" s="13"/>
      <c r="M374" s="18"/>
      <c r="N374" s="18"/>
    </row>
    <row r="375" spans="1:14" s="20" customFormat="1" ht="63" x14ac:dyDescent="0.25">
      <c r="A375" s="48" t="s">
        <v>274</v>
      </c>
      <c r="B375" s="27" t="s">
        <v>52</v>
      </c>
      <c r="C375" s="36" t="s">
        <v>16</v>
      </c>
      <c r="D375" s="28" t="s">
        <v>275</v>
      </c>
      <c r="E375" s="29" t="s">
        <v>212</v>
      </c>
      <c r="F375" s="25">
        <v>250000</v>
      </c>
      <c r="G375" s="25">
        <v>250000</v>
      </c>
      <c r="H375" s="25">
        <v>250000</v>
      </c>
      <c r="I375" s="25">
        <v>250000</v>
      </c>
      <c r="J375" s="38">
        <f t="shared" si="147"/>
        <v>1</v>
      </c>
      <c r="K375" s="4"/>
      <c r="L375" s="13"/>
      <c r="M375" s="18"/>
      <c r="N375" s="18"/>
    </row>
    <row r="376" spans="1:14" ht="47.25" x14ac:dyDescent="0.2">
      <c r="A376" s="22" t="s">
        <v>245</v>
      </c>
      <c r="B376" s="24" t="s">
        <v>52</v>
      </c>
      <c r="C376" s="24" t="s">
        <v>16</v>
      </c>
      <c r="D376" s="24" t="s">
        <v>246</v>
      </c>
      <c r="E376" s="46" t="s">
        <v>0</v>
      </c>
      <c r="F376" s="25">
        <f t="shared" ref="F376:I377" si="173">F377</f>
        <v>430450</v>
      </c>
      <c r="G376" s="25">
        <f t="shared" si="173"/>
        <v>0</v>
      </c>
      <c r="H376" s="25">
        <f t="shared" si="173"/>
        <v>430450</v>
      </c>
      <c r="I376" s="25">
        <f t="shared" si="173"/>
        <v>0</v>
      </c>
      <c r="J376" s="38">
        <f t="shared" si="147"/>
        <v>0</v>
      </c>
      <c r="K376" s="4"/>
      <c r="L376" s="13"/>
      <c r="M376" s="18"/>
      <c r="N376" s="18"/>
    </row>
    <row r="377" spans="1:14" ht="47.25" x14ac:dyDescent="0.2">
      <c r="A377" s="22" t="s">
        <v>117</v>
      </c>
      <c r="B377" s="24" t="s">
        <v>52</v>
      </c>
      <c r="C377" s="24" t="s">
        <v>16</v>
      </c>
      <c r="D377" s="24" t="s">
        <v>246</v>
      </c>
      <c r="E377" s="24" t="s">
        <v>118</v>
      </c>
      <c r="F377" s="25">
        <f t="shared" si="173"/>
        <v>430450</v>
      </c>
      <c r="G377" s="25">
        <f t="shared" si="173"/>
        <v>0</v>
      </c>
      <c r="H377" s="25">
        <f t="shared" si="173"/>
        <v>430450</v>
      </c>
      <c r="I377" s="25">
        <f t="shared" si="173"/>
        <v>0</v>
      </c>
      <c r="J377" s="38">
        <f t="shared" si="147"/>
        <v>0</v>
      </c>
      <c r="K377" s="4"/>
      <c r="L377" s="13"/>
      <c r="M377" s="18"/>
      <c r="N377" s="18"/>
    </row>
    <row r="378" spans="1:14" ht="15.75" x14ac:dyDescent="0.2">
      <c r="A378" s="22" t="s">
        <v>119</v>
      </c>
      <c r="B378" s="24" t="s">
        <v>52</v>
      </c>
      <c r="C378" s="24" t="s">
        <v>16</v>
      </c>
      <c r="D378" s="24" t="s">
        <v>246</v>
      </c>
      <c r="E378" s="24" t="s">
        <v>120</v>
      </c>
      <c r="F378" s="25">
        <v>430450</v>
      </c>
      <c r="G378" s="25">
        <v>0</v>
      </c>
      <c r="H378" s="25">
        <v>430450</v>
      </c>
      <c r="I378" s="25"/>
      <c r="J378" s="38">
        <f t="shared" si="147"/>
        <v>0</v>
      </c>
      <c r="K378" s="4"/>
      <c r="L378" s="13"/>
      <c r="M378" s="18"/>
      <c r="N378" s="18"/>
    </row>
    <row r="379" spans="1:14" ht="47.25" x14ac:dyDescent="0.2">
      <c r="A379" s="22" t="s">
        <v>147</v>
      </c>
      <c r="B379" s="24" t="s">
        <v>52</v>
      </c>
      <c r="C379" s="24" t="s">
        <v>16</v>
      </c>
      <c r="D379" s="24" t="s">
        <v>247</v>
      </c>
      <c r="E379" s="46" t="s">
        <v>0</v>
      </c>
      <c r="F379" s="25">
        <f t="shared" ref="F379:I380" si="174">F380</f>
        <v>3040609</v>
      </c>
      <c r="G379" s="25">
        <f t="shared" si="174"/>
        <v>0</v>
      </c>
      <c r="H379" s="25">
        <f t="shared" si="174"/>
        <v>3040609</v>
      </c>
      <c r="I379" s="25">
        <f t="shared" si="174"/>
        <v>0</v>
      </c>
      <c r="J379" s="38">
        <f t="shared" si="147"/>
        <v>0</v>
      </c>
      <c r="K379" s="4"/>
      <c r="L379" s="13"/>
      <c r="M379" s="18"/>
      <c r="N379" s="18"/>
    </row>
    <row r="380" spans="1:14" ht="47.25" x14ac:dyDescent="0.2">
      <c r="A380" s="22" t="s">
        <v>27</v>
      </c>
      <c r="B380" s="24" t="s">
        <v>52</v>
      </c>
      <c r="C380" s="24" t="s">
        <v>16</v>
      </c>
      <c r="D380" s="24" t="s">
        <v>247</v>
      </c>
      <c r="E380" s="24" t="s">
        <v>28</v>
      </c>
      <c r="F380" s="25">
        <f t="shared" si="174"/>
        <v>3040609</v>
      </c>
      <c r="G380" s="25">
        <f t="shared" si="174"/>
        <v>0</v>
      </c>
      <c r="H380" s="25">
        <f t="shared" si="174"/>
        <v>3040609</v>
      </c>
      <c r="I380" s="25">
        <f t="shared" si="174"/>
        <v>0</v>
      </c>
      <c r="J380" s="38">
        <f t="shared" si="147"/>
        <v>0</v>
      </c>
      <c r="K380" s="4"/>
      <c r="L380" s="13"/>
      <c r="M380" s="18"/>
      <c r="N380" s="18"/>
    </row>
    <row r="381" spans="1:14" ht="47.25" x14ac:dyDescent="0.2">
      <c r="A381" s="22" t="s">
        <v>29</v>
      </c>
      <c r="B381" s="24" t="s">
        <v>52</v>
      </c>
      <c r="C381" s="24" t="s">
        <v>16</v>
      </c>
      <c r="D381" s="24" t="s">
        <v>247</v>
      </c>
      <c r="E381" s="24" t="s">
        <v>30</v>
      </c>
      <c r="F381" s="25">
        <v>3040609</v>
      </c>
      <c r="G381" s="25">
        <v>0</v>
      </c>
      <c r="H381" s="25">
        <v>3040609</v>
      </c>
      <c r="I381" s="25"/>
      <c r="J381" s="38">
        <f t="shared" si="147"/>
        <v>0</v>
      </c>
      <c r="K381" s="4"/>
      <c r="L381" s="13"/>
      <c r="M381" s="18"/>
      <c r="N381" s="18"/>
    </row>
    <row r="382" spans="1:14" ht="31.5" x14ac:dyDescent="0.2">
      <c r="A382" s="52" t="s">
        <v>223</v>
      </c>
      <c r="B382" s="53" t="s">
        <v>58</v>
      </c>
      <c r="C382" s="53" t="s">
        <v>0</v>
      </c>
      <c r="D382" s="53" t="s">
        <v>0</v>
      </c>
      <c r="E382" s="53" t="s">
        <v>0</v>
      </c>
      <c r="F382" s="50">
        <f t="shared" ref="F382:I385" si="175">F383</f>
        <v>584710.38</v>
      </c>
      <c r="G382" s="50">
        <f t="shared" si="175"/>
        <v>0</v>
      </c>
      <c r="H382" s="50">
        <f t="shared" si="175"/>
        <v>584710.38</v>
      </c>
      <c r="I382" s="50">
        <f t="shared" si="175"/>
        <v>154028.69</v>
      </c>
      <c r="J382" s="54">
        <f t="shared" si="147"/>
        <v>0.26342732277131797</v>
      </c>
      <c r="K382" s="4"/>
      <c r="L382" s="13"/>
      <c r="M382" s="18"/>
      <c r="N382" s="18"/>
    </row>
    <row r="383" spans="1:14" ht="31.5" x14ac:dyDescent="0.2">
      <c r="A383" s="45" t="s">
        <v>235</v>
      </c>
      <c r="B383" s="24" t="s">
        <v>58</v>
      </c>
      <c r="C383" s="24" t="s">
        <v>14</v>
      </c>
      <c r="D383" s="24" t="s">
        <v>0</v>
      </c>
      <c r="E383" s="24" t="s">
        <v>0</v>
      </c>
      <c r="F383" s="25">
        <f t="shared" si="175"/>
        <v>584710.38</v>
      </c>
      <c r="G383" s="25">
        <f t="shared" si="175"/>
        <v>0</v>
      </c>
      <c r="H383" s="25">
        <f t="shared" si="175"/>
        <v>584710.38</v>
      </c>
      <c r="I383" s="25">
        <f t="shared" si="175"/>
        <v>154028.69</v>
      </c>
      <c r="J383" s="38">
        <f t="shared" si="147"/>
        <v>0.26342732277131797</v>
      </c>
      <c r="K383" s="4"/>
      <c r="L383" s="13"/>
      <c r="M383" s="18"/>
      <c r="N383" s="18"/>
    </row>
    <row r="384" spans="1:14" ht="31.5" x14ac:dyDescent="0.2">
      <c r="A384" s="22" t="s">
        <v>221</v>
      </c>
      <c r="B384" s="24" t="s">
        <v>58</v>
      </c>
      <c r="C384" s="24" t="s">
        <v>14</v>
      </c>
      <c r="D384" s="24" t="s">
        <v>222</v>
      </c>
      <c r="E384" s="46" t="s">
        <v>0</v>
      </c>
      <c r="F384" s="25">
        <f t="shared" si="175"/>
        <v>584710.38</v>
      </c>
      <c r="G384" s="25">
        <f t="shared" si="175"/>
        <v>0</v>
      </c>
      <c r="H384" s="25">
        <f t="shared" si="175"/>
        <v>584710.38</v>
      </c>
      <c r="I384" s="25">
        <f t="shared" si="175"/>
        <v>154028.69</v>
      </c>
      <c r="J384" s="38">
        <f t="shared" si="147"/>
        <v>0.26342732277131797</v>
      </c>
      <c r="K384" s="4"/>
      <c r="L384" s="13"/>
      <c r="M384" s="18"/>
      <c r="N384" s="18"/>
    </row>
    <row r="385" spans="1:14" ht="31.5" x14ac:dyDescent="0.2">
      <c r="A385" s="22" t="s">
        <v>223</v>
      </c>
      <c r="B385" s="24" t="s">
        <v>58</v>
      </c>
      <c r="C385" s="24" t="s">
        <v>14</v>
      </c>
      <c r="D385" s="24" t="s">
        <v>222</v>
      </c>
      <c r="E385" s="24" t="s">
        <v>224</v>
      </c>
      <c r="F385" s="25">
        <f t="shared" si="175"/>
        <v>584710.38</v>
      </c>
      <c r="G385" s="25">
        <f t="shared" si="175"/>
        <v>0</v>
      </c>
      <c r="H385" s="25">
        <f t="shared" si="175"/>
        <v>584710.38</v>
      </c>
      <c r="I385" s="25">
        <f t="shared" si="175"/>
        <v>154028.69</v>
      </c>
      <c r="J385" s="38">
        <f t="shared" si="147"/>
        <v>0.26342732277131797</v>
      </c>
      <c r="K385" s="4"/>
      <c r="L385" s="13"/>
      <c r="M385" s="18"/>
      <c r="N385" s="18"/>
    </row>
    <row r="386" spans="1:14" ht="31.5" x14ac:dyDescent="0.2">
      <c r="A386" s="22" t="s">
        <v>221</v>
      </c>
      <c r="B386" s="24" t="s">
        <v>58</v>
      </c>
      <c r="C386" s="24" t="s">
        <v>14</v>
      </c>
      <c r="D386" s="24" t="s">
        <v>222</v>
      </c>
      <c r="E386" s="24" t="s">
        <v>225</v>
      </c>
      <c r="F386" s="25">
        <v>584710.38</v>
      </c>
      <c r="G386" s="25">
        <v>0</v>
      </c>
      <c r="H386" s="25">
        <v>584710.38</v>
      </c>
      <c r="I386" s="25">
        <v>154028.69</v>
      </c>
      <c r="J386" s="38">
        <f t="shared" si="147"/>
        <v>0.26342732277131797</v>
      </c>
      <c r="K386" s="4"/>
      <c r="L386" s="13"/>
      <c r="M386" s="18"/>
      <c r="N386" s="18"/>
    </row>
    <row r="387" spans="1:14" ht="15.75" x14ac:dyDescent="0.2">
      <c r="A387" s="49" t="s">
        <v>227</v>
      </c>
      <c r="B387" s="49"/>
      <c r="C387" s="49"/>
      <c r="D387" s="49"/>
      <c r="E387" s="49"/>
      <c r="F387" s="50">
        <f>F11+F84+F89+F110+F141+F195+F286+F323+F366+F382+F190</f>
        <v>333377596.5</v>
      </c>
      <c r="G387" s="50">
        <f>G11+G84+G89+G110+G141+G195+G286+G323+G366+G382+G190</f>
        <v>18220639.409999996</v>
      </c>
      <c r="H387" s="50">
        <f t="shared" ref="H387:I387" si="176">H11+H84+H89+H110+H141+H195+H286+H323+H366+H382+H190</f>
        <v>353626174.5</v>
      </c>
      <c r="I387" s="50">
        <f t="shared" si="176"/>
        <v>57711616.390000008</v>
      </c>
      <c r="J387" s="54">
        <f t="shared" si="147"/>
        <v>0.1631995043115792</v>
      </c>
      <c r="K387" s="5"/>
      <c r="L387" s="14"/>
      <c r="M387" s="19"/>
      <c r="N387" s="19"/>
    </row>
    <row r="388" spans="1:14" x14ac:dyDescent="0.2">
      <c r="A388" s="51"/>
      <c r="B388" s="51"/>
      <c r="C388" s="51"/>
      <c r="D388" s="51"/>
      <c r="E388" s="51"/>
      <c r="F388" s="51"/>
      <c r="G388" s="51"/>
      <c r="H388" s="51"/>
      <c r="I388" s="51"/>
    </row>
  </sheetData>
  <mergeCells count="9">
    <mergeCell ref="A387:E387"/>
    <mergeCell ref="I6:L6"/>
    <mergeCell ref="A7:L7"/>
    <mergeCell ref="A8:L8"/>
    <mergeCell ref="F1:L1"/>
    <mergeCell ref="F2:L2"/>
    <mergeCell ref="F3:L3"/>
    <mergeCell ref="F4:L4"/>
    <mergeCell ref="F5:L5"/>
  </mergeCells>
  <pageMargins left="0.39370080000000002" right="0.39370080000000002" top="0.55826770000000003" bottom="0.51259840000000001" header="0.3" footer="0.3"/>
  <pageSetup paperSize="9" scale="65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2020-04-29T04:21:16Z</dcterms:modified>
</cp:coreProperties>
</file>