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90" windowWidth="15600" windowHeight="8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472" i="1" l="1"/>
  <c r="J469" i="1"/>
  <c r="J418" i="1"/>
  <c r="J490" i="1"/>
  <c r="J510" i="1"/>
  <c r="J512" i="1"/>
  <c r="J413" i="1"/>
  <c r="J215" i="1"/>
  <c r="J88" i="1"/>
  <c r="J83" i="1"/>
  <c r="J438" i="1" l="1"/>
  <c r="J278" i="1"/>
  <c r="L469" i="1"/>
  <c r="K469" i="1"/>
  <c r="L472" i="1"/>
  <c r="K472" i="1"/>
  <c r="J476" i="1"/>
  <c r="J481" i="1"/>
  <c r="J479" i="1"/>
  <c r="L615" i="1"/>
  <c r="K615" i="1"/>
  <c r="L50" i="1"/>
  <c r="L49" i="1"/>
  <c r="K50" i="1"/>
  <c r="K49" i="1"/>
  <c r="J50" i="1"/>
  <c r="J49" i="1"/>
  <c r="J619" i="1"/>
  <c r="J615" i="1"/>
  <c r="J614" i="1"/>
  <c r="J637" i="1"/>
  <c r="J631" i="1" s="1"/>
  <c r="J625" i="1" s="1"/>
  <c r="J629" i="1" s="1"/>
  <c r="J636" i="1"/>
  <c r="J630" i="1" s="1"/>
  <c r="L629" i="1"/>
  <c r="K629" i="1"/>
  <c r="L624" i="1"/>
  <c r="K624" i="1"/>
  <c r="L70" i="1"/>
  <c r="K70" i="1"/>
  <c r="J70" i="1"/>
  <c r="J403" i="1"/>
  <c r="J384" i="1"/>
  <c r="J319" i="1"/>
  <c r="J603" i="1"/>
  <c r="J154" i="1"/>
  <c r="J458" i="1"/>
  <c r="J620" i="1" l="1"/>
  <c r="J624" i="1" s="1"/>
  <c r="J577" i="1"/>
  <c r="J55" i="1" s="1"/>
  <c r="J314" i="1"/>
  <c r="J304" i="1"/>
  <c r="J546" i="1" l="1"/>
  <c r="L41" i="1"/>
  <c r="J41" i="1"/>
  <c r="L398" i="1"/>
  <c r="K398" i="1"/>
  <c r="K41" i="1" s="1"/>
  <c r="J398" i="1"/>
  <c r="L38" i="1"/>
  <c r="K38" i="1"/>
  <c r="J38" i="1"/>
  <c r="L395" i="1"/>
  <c r="K395" i="1"/>
  <c r="J395" i="1"/>
  <c r="J225" i="1"/>
  <c r="J205" i="1"/>
  <c r="J190" i="1"/>
  <c r="J296" i="1"/>
  <c r="J32" i="1" s="1"/>
  <c r="L297" i="1"/>
  <c r="L33" i="1" s="1"/>
  <c r="K297" i="1"/>
  <c r="K33" i="1" s="1"/>
  <c r="J297" i="1"/>
  <c r="J33" i="1" s="1"/>
  <c r="L32" i="1"/>
  <c r="K32" i="1"/>
  <c r="L296" i="1"/>
  <c r="K296" i="1"/>
  <c r="L464" i="1" l="1"/>
  <c r="L45" i="1" s="1"/>
  <c r="K464" i="1"/>
  <c r="K45" i="1" s="1"/>
  <c r="J474" i="1"/>
  <c r="J464" i="1" s="1"/>
  <c r="J45" i="1" s="1"/>
  <c r="J463" i="1"/>
  <c r="J561" i="1"/>
  <c r="L63" i="1"/>
  <c r="K63" i="1"/>
  <c r="J63" i="1"/>
  <c r="J73" i="1" l="1"/>
  <c r="J53" i="1"/>
  <c r="L566" i="1"/>
  <c r="L53" i="1" s="1"/>
  <c r="K566" i="1"/>
  <c r="K53" i="1" s="1"/>
  <c r="L568" i="1"/>
  <c r="L73" i="1" s="1"/>
  <c r="K568" i="1"/>
  <c r="K73" i="1" s="1"/>
  <c r="L51" i="1"/>
  <c r="J51" i="1"/>
  <c r="K541" i="1"/>
  <c r="K545" i="1" s="1"/>
  <c r="L540" i="1"/>
  <c r="K540" i="1"/>
  <c r="K48" i="1" s="1"/>
  <c r="J540" i="1"/>
  <c r="J48" i="1" s="1"/>
  <c r="J556" i="1"/>
  <c r="J52" i="1" s="1"/>
  <c r="K46" i="1"/>
  <c r="J487" i="1"/>
  <c r="J72" i="1" s="1"/>
  <c r="L485" i="1"/>
  <c r="L47" i="1" s="1"/>
  <c r="K485" i="1"/>
  <c r="K47" i="1" s="1"/>
  <c r="J485" i="1"/>
  <c r="J47" i="1" s="1"/>
  <c r="L484" i="1"/>
  <c r="L46" i="1" s="1"/>
  <c r="K484" i="1"/>
  <c r="J484" i="1"/>
  <c r="J46" i="1" s="1"/>
  <c r="K37" i="1"/>
  <c r="L397" i="1"/>
  <c r="L40" i="1" s="1"/>
  <c r="K397" i="1"/>
  <c r="K40" i="1" s="1"/>
  <c r="L396" i="1"/>
  <c r="L39" i="1" s="1"/>
  <c r="K396" i="1"/>
  <c r="K39" i="1" s="1"/>
  <c r="J396" i="1"/>
  <c r="J39" i="1" s="1"/>
  <c r="L394" i="1"/>
  <c r="L37" i="1" s="1"/>
  <c r="K394" i="1"/>
  <c r="L299" i="1"/>
  <c r="L35" i="1" s="1"/>
  <c r="K299" i="1"/>
  <c r="K35" i="1" s="1"/>
  <c r="J299" i="1"/>
  <c r="L298" i="1"/>
  <c r="L34" i="1" s="1"/>
  <c r="K298" i="1"/>
  <c r="K34" i="1" s="1"/>
  <c r="J298" i="1"/>
  <c r="J34" i="1" s="1"/>
  <c r="L263" i="1"/>
  <c r="K263" i="1"/>
  <c r="J263" i="1"/>
  <c r="L262" i="1"/>
  <c r="K262" i="1"/>
  <c r="J262" i="1"/>
  <c r="J249" i="1" s="1"/>
  <c r="J66" i="1" s="1"/>
  <c r="L261" i="1"/>
  <c r="K261" i="1"/>
  <c r="J261" i="1"/>
  <c r="L251" i="1"/>
  <c r="L68" i="1" s="1"/>
  <c r="K251" i="1"/>
  <c r="K68" i="1" s="1"/>
  <c r="J251" i="1"/>
  <c r="J68" i="1" s="1"/>
  <c r="L250" i="1"/>
  <c r="L67" i="1" s="1"/>
  <c r="K250" i="1"/>
  <c r="K67" i="1" s="1"/>
  <c r="J250" i="1"/>
  <c r="J67" i="1" s="1"/>
  <c r="L249" i="1"/>
  <c r="L66" i="1" s="1"/>
  <c r="K249" i="1"/>
  <c r="K66" i="1" s="1"/>
  <c r="L247" i="1"/>
  <c r="L64" i="1" s="1"/>
  <c r="K247" i="1"/>
  <c r="K64" i="1" s="1"/>
  <c r="J247" i="1"/>
  <c r="J64" i="1" s="1"/>
  <c r="L185" i="1"/>
  <c r="L28" i="1" s="1"/>
  <c r="K185" i="1"/>
  <c r="K28" i="1" s="1"/>
  <c r="L149" i="1"/>
  <c r="L25" i="1" s="1"/>
  <c r="K149" i="1"/>
  <c r="K25" i="1" s="1"/>
  <c r="J149" i="1"/>
  <c r="J25" i="1" s="1"/>
  <c r="L78" i="1"/>
  <c r="L23" i="1" s="1"/>
  <c r="K78" i="1"/>
  <c r="K23" i="1" s="1"/>
  <c r="J78" i="1"/>
  <c r="J23" i="1" s="1"/>
  <c r="J77" i="1"/>
  <c r="J22" i="1" s="1"/>
  <c r="L76" i="1"/>
  <c r="L21" i="1" s="1"/>
  <c r="K76" i="1"/>
  <c r="K21" i="1" s="1"/>
  <c r="J76" i="1"/>
  <c r="J21" i="1" s="1"/>
  <c r="J597" i="1"/>
  <c r="J248" i="1" l="1"/>
  <c r="J65" i="1" s="1"/>
  <c r="J265" i="1"/>
  <c r="L48" i="1"/>
  <c r="K248" i="1"/>
  <c r="K65" i="1" s="1"/>
  <c r="K265" i="1"/>
  <c r="L248" i="1"/>
  <c r="L65" i="1" s="1"/>
  <c r="L265" i="1"/>
  <c r="K51" i="1"/>
  <c r="J582" i="1"/>
  <c r="J576" i="1" s="1"/>
  <c r="J35" i="1"/>
  <c r="L575" i="1"/>
  <c r="K575" i="1"/>
  <c r="J575" i="1"/>
  <c r="L570" i="1"/>
  <c r="K570" i="1"/>
  <c r="J570" i="1"/>
  <c r="L550" i="1"/>
  <c r="K550" i="1"/>
  <c r="J550" i="1"/>
  <c r="L494" i="1"/>
  <c r="K494" i="1"/>
  <c r="J494" i="1"/>
  <c r="J397" i="1"/>
  <c r="J40" i="1" s="1"/>
  <c r="J394" i="1"/>
  <c r="J185" i="1"/>
  <c r="J28" i="1" s="1"/>
  <c r="L163" i="1"/>
  <c r="K163" i="1"/>
  <c r="J163" i="1"/>
  <c r="L154" i="1"/>
  <c r="L148" i="1" s="1"/>
  <c r="K154" i="1"/>
  <c r="K148" i="1" s="1"/>
  <c r="J148" i="1"/>
  <c r="J24" i="1" s="1"/>
  <c r="L88" i="1"/>
  <c r="L77" i="1" s="1"/>
  <c r="L22" i="1" s="1"/>
  <c r="K88" i="1"/>
  <c r="K77" i="1" s="1"/>
  <c r="K22" i="1" s="1"/>
  <c r="K24" i="1" l="1"/>
  <c r="L24" i="1"/>
  <c r="J54" i="1"/>
  <c r="J581" i="1"/>
  <c r="J37" i="1"/>
  <c r="L451" i="1"/>
  <c r="K451" i="1"/>
  <c r="J451" i="1"/>
  <c r="L448" i="1"/>
  <c r="L43" i="1" s="1"/>
  <c r="K448" i="1"/>
  <c r="K43" i="1" s="1"/>
  <c r="L209" i="1" l="1"/>
  <c r="K209" i="1"/>
  <c r="J209" i="1"/>
  <c r="K487" i="1" l="1"/>
  <c r="K72" i="1" s="1"/>
  <c r="L487" i="1"/>
  <c r="L72" i="1" s="1"/>
  <c r="L82" i="1" l="1"/>
  <c r="K82" i="1"/>
  <c r="J82" i="1"/>
  <c r="L120" i="1" l="1"/>
  <c r="K120" i="1"/>
  <c r="J120" i="1"/>
  <c r="L118" i="1"/>
  <c r="L280" i="1" l="1"/>
  <c r="K280" i="1"/>
  <c r="J280" i="1"/>
  <c r="L275" i="1"/>
  <c r="K275" i="1"/>
  <c r="J275" i="1"/>
  <c r="L270" i="1"/>
  <c r="K270" i="1"/>
  <c r="J270" i="1"/>
  <c r="L184" i="1" l="1"/>
  <c r="L187" i="1"/>
  <c r="L27" i="1" l="1"/>
  <c r="L483" i="1"/>
  <c r="K483" i="1"/>
  <c r="J483" i="1"/>
  <c r="L467" i="1" l="1"/>
  <c r="L74" i="1" s="1"/>
  <c r="K467" i="1"/>
  <c r="K74" i="1" s="1"/>
  <c r="J467" i="1"/>
  <c r="J74" i="1" s="1"/>
  <c r="L466" i="1"/>
  <c r="L71" i="1" s="1"/>
  <c r="K466" i="1"/>
  <c r="K71" i="1" s="1"/>
  <c r="J466" i="1"/>
  <c r="J71" i="1" s="1"/>
  <c r="L465" i="1"/>
  <c r="K465" i="1"/>
  <c r="J465" i="1"/>
  <c r="L463" i="1"/>
  <c r="L44" i="1" s="1"/>
  <c r="K463" i="1"/>
  <c r="K44" i="1" s="1"/>
  <c r="J44" i="1"/>
  <c r="L478" i="1"/>
  <c r="K478" i="1"/>
  <c r="J478" i="1"/>
  <c r="J468" i="1" l="1"/>
  <c r="L609" i="1"/>
  <c r="L433" i="1" l="1"/>
  <c r="L42" i="1" s="1"/>
  <c r="K433" i="1"/>
  <c r="K42" i="1" s="1"/>
  <c r="J433" i="1"/>
  <c r="J42" i="1" s="1"/>
  <c r="L447" i="1"/>
  <c r="K447" i="1"/>
  <c r="J447" i="1"/>
  <c r="K359" i="1" l="1"/>
  <c r="K530" i="1" l="1"/>
  <c r="L323" i="1" l="1"/>
  <c r="K323" i="1"/>
  <c r="J323" i="1"/>
  <c r="K287" i="1" l="1"/>
  <c r="K58" i="1" s="1"/>
  <c r="K614" i="1" l="1"/>
  <c r="L681" i="1"/>
  <c r="K681" i="1"/>
  <c r="J681" i="1"/>
  <c r="K400" i="1" l="1"/>
  <c r="K399" i="1"/>
  <c r="L614" i="1" l="1"/>
  <c r="L676" i="1" l="1"/>
  <c r="K676" i="1"/>
  <c r="J676" i="1"/>
  <c r="L671" i="1"/>
  <c r="K671" i="1"/>
  <c r="J671" i="1"/>
  <c r="J334" i="1"/>
  <c r="L378" i="1"/>
  <c r="K378" i="1"/>
  <c r="J378" i="1"/>
  <c r="L450" i="1"/>
  <c r="K450" i="1"/>
  <c r="J450" i="1"/>
  <c r="L449" i="1"/>
  <c r="K449" i="1"/>
  <c r="J449" i="1"/>
  <c r="J448" i="1"/>
  <c r="J43" i="1" s="1"/>
  <c r="L457" i="1"/>
  <c r="K457" i="1"/>
  <c r="J457" i="1"/>
  <c r="L401" i="1" l="1"/>
  <c r="K401" i="1"/>
  <c r="L400" i="1"/>
  <c r="J401" i="1"/>
  <c r="J400" i="1"/>
  <c r="L399" i="1"/>
  <c r="J399" i="1"/>
  <c r="L432" i="1"/>
  <c r="K432" i="1"/>
  <c r="J432" i="1"/>
  <c r="L427" i="1"/>
  <c r="K427" i="1"/>
  <c r="J427" i="1"/>
  <c r="J402" i="1" l="1"/>
  <c r="L666" i="1"/>
  <c r="K666" i="1"/>
  <c r="J666" i="1"/>
  <c r="L559" i="1" l="1"/>
  <c r="K559" i="1"/>
  <c r="L558" i="1"/>
  <c r="K558" i="1"/>
  <c r="L557" i="1"/>
  <c r="K557" i="1"/>
  <c r="J559" i="1"/>
  <c r="J558" i="1"/>
  <c r="J557" i="1"/>
  <c r="J565" i="1"/>
  <c r="J560" i="1" l="1"/>
  <c r="L519" i="1"/>
  <c r="K519" i="1"/>
  <c r="J519" i="1"/>
  <c r="L543" i="1" l="1"/>
  <c r="L530" i="1"/>
  <c r="L532" i="1"/>
  <c r="L334" i="1"/>
  <c r="K334" i="1"/>
  <c r="L348" i="1"/>
  <c r="K348" i="1"/>
  <c r="J348" i="1"/>
  <c r="L287" i="1"/>
  <c r="L58" i="1" s="1"/>
  <c r="L613" i="1" l="1"/>
  <c r="K609" i="1"/>
  <c r="K613" i="1" s="1"/>
  <c r="J609" i="1"/>
  <c r="L596" i="1"/>
  <c r="K596" i="1"/>
  <c r="J596" i="1"/>
  <c r="L523" i="1"/>
  <c r="K523" i="1"/>
  <c r="L522" i="1"/>
  <c r="K522" i="1"/>
  <c r="L521" i="1"/>
  <c r="K521" i="1"/>
  <c r="L520" i="1"/>
  <c r="K520" i="1"/>
  <c r="J523" i="1"/>
  <c r="J522" i="1"/>
  <c r="J521" i="1"/>
  <c r="J520" i="1"/>
  <c r="L529" i="1"/>
  <c r="K529" i="1"/>
  <c r="J529" i="1"/>
  <c r="K379" i="1"/>
  <c r="K36" i="1" s="1"/>
  <c r="K210" i="1"/>
  <c r="K29" i="1" s="1"/>
  <c r="K176" i="1"/>
  <c r="K62" i="1" s="1"/>
  <c r="K164" i="1"/>
  <c r="K26" i="1" s="1"/>
  <c r="L661" i="1"/>
  <c r="K661" i="1"/>
  <c r="L656" i="1"/>
  <c r="K656" i="1"/>
  <c r="L651" i="1"/>
  <c r="K651" i="1"/>
  <c r="L646" i="1"/>
  <c r="K646" i="1"/>
  <c r="L640" i="1"/>
  <c r="L634" i="1" s="1"/>
  <c r="K640" i="1"/>
  <c r="K634" i="1" s="1"/>
  <c r="L639" i="1"/>
  <c r="L633" i="1" s="1"/>
  <c r="K639" i="1"/>
  <c r="K633" i="1" s="1"/>
  <c r="L638" i="1"/>
  <c r="K638" i="1"/>
  <c r="L630" i="1"/>
  <c r="K630" i="1"/>
  <c r="L619" i="1"/>
  <c r="K619" i="1"/>
  <c r="L607" i="1"/>
  <c r="L601" i="1" s="1"/>
  <c r="K607" i="1"/>
  <c r="K601" i="1" s="1"/>
  <c r="L606" i="1"/>
  <c r="L600" i="1" s="1"/>
  <c r="K606" i="1"/>
  <c r="K600" i="1" s="1"/>
  <c r="L605" i="1"/>
  <c r="L599" i="1" s="1"/>
  <c r="K605" i="1"/>
  <c r="K599" i="1" s="1"/>
  <c r="L591" i="1"/>
  <c r="K591" i="1"/>
  <c r="L586" i="1"/>
  <c r="K586" i="1"/>
  <c r="L555" i="1"/>
  <c r="K555" i="1"/>
  <c r="L544" i="1"/>
  <c r="L545" i="1" s="1"/>
  <c r="K544" i="1"/>
  <c r="K543" i="1"/>
  <c r="L539" i="1"/>
  <c r="K539" i="1"/>
  <c r="L533" i="1"/>
  <c r="K533" i="1"/>
  <c r="K532" i="1"/>
  <c r="L531" i="1"/>
  <c r="K531" i="1"/>
  <c r="L514" i="1"/>
  <c r="K514" i="1"/>
  <c r="L509" i="1"/>
  <c r="K509" i="1"/>
  <c r="L504" i="1"/>
  <c r="K504" i="1"/>
  <c r="L499" i="1"/>
  <c r="K499" i="1"/>
  <c r="L488" i="1"/>
  <c r="K488" i="1"/>
  <c r="L486" i="1"/>
  <c r="K486" i="1"/>
  <c r="L473" i="1"/>
  <c r="K473" i="1"/>
  <c r="L462" i="1"/>
  <c r="K462" i="1"/>
  <c r="L442" i="1"/>
  <c r="K442" i="1"/>
  <c r="L436" i="1"/>
  <c r="K436" i="1"/>
  <c r="L435" i="1"/>
  <c r="K435" i="1"/>
  <c r="L434" i="1"/>
  <c r="K434" i="1"/>
  <c r="L422" i="1"/>
  <c r="K422" i="1"/>
  <c r="L417" i="1"/>
  <c r="K417" i="1"/>
  <c r="L412" i="1"/>
  <c r="K412" i="1"/>
  <c r="L407" i="1"/>
  <c r="K407" i="1"/>
  <c r="L393" i="1"/>
  <c r="K393" i="1"/>
  <c r="L388" i="1"/>
  <c r="K388" i="1"/>
  <c r="L379" i="1"/>
  <c r="L373" i="1"/>
  <c r="K373" i="1"/>
  <c r="L368" i="1"/>
  <c r="K368" i="1"/>
  <c r="L362" i="1"/>
  <c r="L327" i="1" s="1"/>
  <c r="K362" i="1"/>
  <c r="K327" i="1" s="1"/>
  <c r="L361" i="1"/>
  <c r="L326" i="1" s="1"/>
  <c r="L69" i="1" s="1"/>
  <c r="K361" i="1"/>
  <c r="K326" i="1" s="1"/>
  <c r="K69" i="1" s="1"/>
  <c r="L360" i="1"/>
  <c r="L325" i="1" s="1"/>
  <c r="K360" i="1"/>
  <c r="K325" i="1" s="1"/>
  <c r="L359" i="1"/>
  <c r="L324" i="1" s="1"/>
  <c r="K324" i="1"/>
  <c r="L358" i="1"/>
  <c r="K358" i="1"/>
  <c r="L353" i="1"/>
  <c r="K353" i="1"/>
  <c r="L343" i="1"/>
  <c r="K343" i="1"/>
  <c r="L337" i="1"/>
  <c r="K337" i="1"/>
  <c r="L336" i="1"/>
  <c r="K336" i="1"/>
  <c r="L335" i="1"/>
  <c r="K335" i="1"/>
  <c r="L333" i="1"/>
  <c r="K333" i="1"/>
  <c r="L318" i="1"/>
  <c r="K318" i="1"/>
  <c r="L313" i="1"/>
  <c r="K313" i="1"/>
  <c r="L308" i="1"/>
  <c r="K308" i="1"/>
  <c r="L302" i="1"/>
  <c r="K302" i="1"/>
  <c r="L301" i="1"/>
  <c r="K301" i="1"/>
  <c r="L300" i="1"/>
  <c r="K300" i="1"/>
  <c r="L295" i="1"/>
  <c r="K295" i="1"/>
  <c r="L289" i="1"/>
  <c r="K289" i="1"/>
  <c r="L288" i="1"/>
  <c r="K288" i="1"/>
  <c r="L286" i="1"/>
  <c r="K286" i="1"/>
  <c r="L285" i="1"/>
  <c r="K285" i="1"/>
  <c r="L258" i="1"/>
  <c r="K258" i="1"/>
  <c r="L252" i="1"/>
  <c r="K252" i="1"/>
  <c r="L246" i="1"/>
  <c r="K246" i="1"/>
  <c r="L245" i="1"/>
  <c r="K245" i="1"/>
  <c r="K253" i="1" s="1"/>
  <c r="L244" i="1"/>
  <c r="K244" i="1"/>
  <c r="L239" i="1"/>
  <c r="K239" i="1"/>
  <c r="L233" i="1"/>
  <c r="K233" i="1"/>
  <c r="L232" i="1"/>
  <c r="K232" i="1"/>
  <c r="L231" i="1"/>
  <c r="K231" i="1"/>
  <c r="L230" i="1"/>
  <c r="L31" i="1" s="1"/>
  <c r="K230" i="1"/>
  <c r="K31" i="1" s="1"/>
  <c r="L229" i="1"/>
  <c r="K229" i="1"/>
  <c r="L223" i="1"/>
  <c r="K223" i="1"/>
  <c r="L222" i="1"/>
  <c r="K222" i="1"/>
  <c r="L221" i="1"/>
  <c r="K221" i="1"/>
  <c r="L220" i="1"/>
  <c r="L30" i="1" s="1"/>
  <c r="K220" i="1"/>
  <c r="K30" i="1" s="1"/>
  <c r="L219" i="1"/>
  <c r="K219" i="1"/>
  <c r="L213" i="1"/>
  <c r="K213" i="1"/>
  <c r="L212" i="1"/>
  <c r="K212" i="1"/>
  <c r="L211" i="1"/>
  <c r="K211" i="1"/>
  <c r="L210" i="1"/>
  <c r="L29" i="1" s="1"/>
  <c r="L204" i="1"/>
  <c r="K204" i="1"/>
  <c r="L199" i="1"/>
  <c r="K199" i="1"/>
  <c r="L194" i="1"/>
  <c r="K194" i="1"/>
  <c r="L188" i="1"/>
  <c r="K188" i="1"/>
  <c r="K187" i="1"/>
  <c r="L186" i="1"/>
  <c r="K186" i="1"/>
  <c r="K184" i="1"/>
  <c r="L183" i="1"/>
  <c r="K183" i="1"/>
  <c r="L177" i="1"/>
  <c r="K177" i="1"/>
  <c r="L176" i="1"/>
  <c r="L62" i="1" s="1"/>
  <c r="L175" i="1"/>
  <c r="K175" i="1"/>
  <c r="L174" i="1"/>
  <c r="K174" i="1"/>
  <c r="L173" i="1"/>
  <c r="K173" i="1"/>
  <c r="L167" i="1"/>
  <c r="K167" i="1"/>
  <c r="L166" i="1"/>
  <c r="K166" i="1"/>
  <c r="L165" i="1"/>
  <c r="K165" i="1"/>
  <c r="L164" i="1"/>
  <c r="L26" i="1" s="1"/>
  <c r="L158" i="1"/>
  <c r="K158" i="1"/>
  <c r="L152" i="1"/>
  <c r="K152" i="1"/>
  <c r="L151" i="1"/>
  <c r="K151" i="1"/>
  <c r="L150" i="1"/>
  <c r="L153" i="1" s="1"/>
  <c r="K150" i="1"/>
  <c r="K153" i="1" s="1"/>
  <c r="L147" i="1"/>
  <c r="K147" i="1"/>
  <c r="L141" i="1"/>
  <c r="K141" i="1"/>
  <c r="L140" i="1"/>
  <c r="K140" i="1"/>
  <c r="L139" i="1"/>
  <c r="L57" i="1" s="1"/>
  <c r="K139" i="1"/>
  <c r="K57" i="1" s="1"/>
  <c r="L138" i="1"/>
  <c r="K138" i="1"/>
  <c r="L137" i="1"/>
  <c r="K137" i="1"/>
  <c r="L131" i="1"/>
  <c r="L126" i="1" s="1"/>
  <c r="L121" i="1" s="1"/>
  <c r="K131" i="1"/>
  <c r="K126" i="1" s="1"/>
  <c r="K121" i="1" s="1"/>
  <c r="L130" i="1"/>
  <c r="L61" i="1" s="1"/>
  <c r="K130" i="1"/>
  <c r="K61" i="1" s="1"/>
  <c r="L129" i="1"/>
  <c r="L124" i="1" s="1"/>
  <c r="K129" i="1"/>
  <c r="K124" i="1" s="1"/>
  <c r="K119" i="1" s="1"/>
  <c r="L128" i="1"/>
  <c r="K128" i="1"/>
  <c r="K123" i="1" s="1"/>
  <c r="L117" i="1"/>
  <c r="K117" i="1"/>
  <c r="L111" i="1"/>
  <c r="K111" i="1"/>
  <c r="L110" i="1"/>
  <c r="K110" i="1"/>
  <c r="L109" i="1"/>
  <c r="L56" i="1" s="1"/>
  <c r="K109" i="1"/>
  <c r="K56" i="1" s="1"/>
  <c r="L108" i="1"/>
  <c r="K108" i="1"/>
  <c r="L107" i="1"/>
  <c r="K107" i="1"/>
  <c r="L102" i="1"/>
  <c r="K102" i="1"/>
  <c r="L97" i="1"/>
  <c r="K97" i="1"/>
  <c r="L92" i="1"/>
  <c r="K92" i="1"/>
  <c r="L87" i="1"/>
  <c r="K87" i="1"/>
  <c r="L81" i="1"/>
  <c r="K81" i="1"/>
  <c r="L79" i="1"/>
  <c r="K79" i="1"/>
  <c r="K632" i="1" l="1"/>
  <c r="K631" i="1"/>
  <c r="L632" i="1"/>
  <c r="L631" i="1"/>
  <c r="L253" i="1"/>
  <c r="K27" i="1"/>
  <c r="K189" i="1"/>
  <c r="L383" i="1"/>
  <c r="L36" i="1"/>
  <c r="L189" i="1"/>
  <c r="K127" i="1"/>
  <c r="K118" i="1"/>
  <c r="K122" i="1" s="1"/>
  <c r="L119" i="1"/>
  <c r="L122" i="1" s="1"/>
  <c r="L127" i="1"/>
  <c r="K524" i="1"/>
  <c r="K168" i="1"/>
  <c r="K112" i="1"/>
  <c r="L132" i="1"/>
  <c r="K234" i="1"/>
  <c r="L290" i="1"/>
  <c r="K383" i="1"/>
  <c r="K214" i="1"/>
  <c r="L603" i="1"/>
  <c r="L178" i="1"/>
  <c r="K603" i="1"/>
  <c r="K597" i="1" s="1"/>
  <c r="L524" i="1"/>
  <c r="J524" i="1"/>
  <c r="L328" i="1"/>
  <c r="L363" i="1"/>
  <c r="K468" i="1"/>
  <c r="K534" i="1"/>
  <c r="K303" i="1"/>
  <c r="K338" i="1"/>
  <c r="K402" i="1"/>
  <c r="K437" i="1"/>
  <c r="L452" i="1"/>
  <c r="L489" i="1"/>
  <c r="L635" i="1"/>
  <c r="L641" i="1"/>
  <c r="K142" i="1"/>
  <c r="L224" i="1"/>
  <c r="L112" i="1"/>
  <c r="K132" i="1"/>
  <c r="L142" i="1"/>
  <c r="L168" i="1"/>
  <c r="K178" i="1"/>
  <c r="L214" i="1"/>
  <c r="K224" i="1"/>
  <c r="L234" i="1"/>
  <c r="K290" i="1"/>
  <c r="L303" i="1"/>
  <c r="K328" i="1"/>
  <c r="L338" i="1"/>
  <c r="K363" i="1"/>
  <c r="L402" i="1"/>
  <c r="L437" i="1"/>
  <c r="K452" i="1"/>
  <c r="L468" i="1"/>
  <c r="K489" i="1"/>
  <c r="L534" i="1"/>
  <c r="K635" i="1"/>
  <c r="K641" i="1"/>
  <c r="J530" i="1"/>
  <c r="L597" i="1" l="1"/>
  <c r="L576" i="1" s="1"/>
  <c r="L54" i="1" s="1"/>
  <c r="K576" i="1"/>
  <c r="K54" i="1" s="1"/>
  <c r="L602" i="1"/>
  <c r="L608" i="1"/>
  <c r="K608" i="1"/>
  <c r="K602" i="1"/>
  <c r="L581" i="1" l="1"/>
  <c r="L561" i="1"/>
  <c r="L556" i="1" s="1"/>
  <c r="K581" i="1"/>
  <c r="K561" i="1"/>
  <c r="J417" i="1"/>
  <c r="L565" i="1" l="1"/>
  <c r="L560" i="1"/>
  <c r="L52" i="1"/>
  <c r="L75" i="1" s="1"/>
  <c r="K565" i="1"/>
  <c r="K556" i="1"/>
  <c r="J661" i="1"/>
  <c r="J102" i="1"/>
  <c r="K560" i="1" l="1"/>
  <c r="K52" i="1"/>
  <c r="K75" i="1" s="1"/>
  <c r="J533" i="1"/>
  <c r="J532" i="1"/>
  <c r="J531" i="1"/>
  <c r="J488" i="1"/>
  <c r="J486" i="1"/>
  <c r="J252" i="1"/>
  <c r="J246" i="1"/>
  <c r="J245" i="1"/>
  <c r="J188" i="1"/>
  <c r="J187" i="1"/>
  <c r="J186" i="1"/>
  <c r="J184" i="1"/>
  <c r="J27" i="1" s="1"/>
  <c r="J253" i="1" l="1"/>
  <c r="J489" i="1"/>
  <c r="J189" i="1"/>
  <c r="J379" i="1"/>
  <c r="J362" i="1"/>
  <c r="J327" i="1" s="1"/>
  <c r="J361" i="1"/>
  <c r="J326" i="1" s="1"/>
  <c r="J69" i="1" s="1"/>
  <c r="J360" i="1"/>
  <c r="J325" i="1" s="1"/>
  <c r="J359" i="1"/>
  <c r="J373" i="1"/>
  <c r="J368" i="1"/>
  <c r="J337" i="1"/>
  <c r="J336" i="1"/>
  <c r="J335" i="1"/>
  <c r="J358" i="1"/>
  <c r="J353" i="1"/>
  <c r="J343" i="1"/>
  <c r="J640" i="1"/>
  <c r="J634" i="1" s="1"/>
  <c r="J639" i="1"/>
  <c r="J633" i="1" s="1"/>
  <c r="J638" i="1"/>
  <c r="J632" i="1" s="1"/>
  <c r="J635" i="1" s="1"/>
  <c r="J607" i="1"/>
  <c r="J601" i="1" s="1"/>
  <c r="J606" i="1"/>
  <c r="J600" i="1" s="1"/>
  <c r="J605" i="1"/>
  <c r="J544" i="1"/>
  <c r="J543" i="1"/>
  <c r="J436" i="1"/>
  <c r="J435" i="1"/>
  <c r="J434" i="1"/>
  <c r="J302" i="1"/>
  <c r="J301" i="1"/>
  <c r="J300" i="1"/>
  <c r="J289" i="1"/>
  <c r="J288" i="1"/>
  <c r="J287" i="1"/>
  <c r="J58" i="1" s="1"/>
  <c r="J286" i="1"/>
  <c r="J233" i="1"/>
  <c r="J232" i="1"/>
  <c r="J231" i="1"/>
  <c r="J230" i="1"/>
  <c r="J31" i="1" s="1"/>
  <c r="J223" i="1"/>
  <c r="J222" i="1"/>
  <c r="J221" i="1"/>
  <c r="J220" i="1"/>
  <c r="J30" i="1" s="1"/>
  <c r="J213" i="1"/>
  <c r="J212" i="1"/>
  <c r="J211" i="1"/>
  <c r="J210" i="1"/>
  <c r="J29" i="1" s="1"/>
  <c r="J303" i="1" l="1"/>
  <c r="J599" i="1"/>
  <c r="J602" i="1" s="1"/>
  <c r="J608" i="1"/>
  <c r="J383" i="1"/>
  <c r="J36" i="1"/>
  <c r="J363" i="1"/>
  <c r="J324" i="1"/>
  <c r="J328" i="1" s="1"/>
  <c r="J338" i="1"/>
  <c r="J534" i="1"/>
  <c r="J290" i="1"/>
  <c r="J452" i="1"/>
  <c r="J545" i="1"/>
  <c r="J641" i="1"/>
  <c r="J437" i="1"/>
  <c r="J214" i="1"/>
  <c r="J234" i="1"/>
  <c r="J224" i="1"/>
  <c r="J177" i="1"/>
  <c r="J176" i="1"/>
  <c r="J62" i="1" s="1"/>
  <c r="J175" i="1"/>
  <c r="J174" i="1"/>
  <c r="J167" i="1"/>
  <c r="J166" i="1"/>
  <c r="J165" i="1"/>
  <c r="J164" i="1"/>
  <c r="J26" i="1" s="1"/>
  <c r="J152" i="1"/>
  <c r="J151" i="1"/>
  <c r="J150" i="1"/>
  <c r="J141" i="1"/>
  <c r="J140" i="1"/>
  <c r="J139" i="1"/>
  <c r="J57" i="1" s="1"/>
  <c r="J138" i="1"/>
  <c r="J131" i="1"/>
  <c r="J126" i="1" s="1"/>
  <c r="J121" i="1" s="1"/>
  <c r="J130" i="1"/>
  <c r="J61" i="1" s="1"/>
  <c r="J129" i="1"/>
  <c r="J124" i="1" s="1"/>
  <c r="J119" i="1" s="1"/>
  <c r="J128" i="1"/>
  <c r="J123" i="1" s="1"/>
  <c r="J111" i="1"/>
  <c r="J110" i="1"/>
  <c r="J109" i="1"/>
  <c r="J56" i="1" s="1"/>
  <c r="J108" i="1"/>
  <c r="J81" i="1"/>
  <c r="J79" i="1"/>
  <c r="J153" i="1" l="1"/>
  <c r="J75" i="1"/>
  <c r="J127" i="1"/>
  <c r="J118" i="1"/>
  <c r="J122" i="1" s="1"/>
  <c r="J112" i="1"/>
  <c r="J132" i="1"/>
  <c r="J168" i="1"/>
  <c r="J142" i="1"/>
  <c r="J178" i="1"/>
  <c r="J199" i="1"/>
  <c r="J97" i="1" l="1"/>
  <c r="J555" i="1" l="1"/>
  <c r="J509" i="1"/>
  <c r="J504" i="1"/>
  <c r="J219" i="1"/>
  <c r="J539" i="1" l="1"/>
  <c r="J514" i="1"/>
  <c r="J499" i="1"/>
  <c r="J462" i="1"/>
  <c r="J442" i="1"/>
  <c r="J422" i="1"/>
  <c r="J412" i="1"/>
  <c r="J407" i="1"/>
  <c r="J393" i="1"/>
  <c r="J388" i="1"/>
  <c r="J333" i="1"/>
  <c r="J318" i="1"/>
  <c r="J313" i="1"/>
  <c r="J308" i="1"/>
  <c r="J295" i="1"/>
  <c r="J285" i="1" l="1"/>
  <c r="J258" i="1"/>
  <c r="J244" i="1"/>
  <c r="J239" i="1"/>
  <c r="J229" i="1"/>
  <c r="J204" i="1"/>
  <c r="J194" i="1"/>
  <c r="J183" i="1"/>
  <c r="J173" i="1"/>
  <c r="J158" i="1"/>
  <c r="J147" i="1"/>
  <c r="J137" i="1"/>
  <c r="J117" i="1"/>
  <c r="J107" i="1"/>
  <c r="J656" i="1" l="1"/>
  <c r="J651" i="1"/>
  <c r="J591" i="1" l="1"/>
  <c r="J586" i="1"/>
  <c r="J646" i="1" l="1"/>
  <c r="J613" i="1"/>
  <c r="J473" i="1"/>
  <c r="J92" i="1"/>
  <c r="J87" i="1"/>
</calcChain>
</file>

<file path=xl/sharedStrings.xml><?xml version="1.0" encoding="utf-8"?>
<sst xmlns="http://schemas.openxmlformats.org/spreadsheetml/2006/main" count="1743" uniqueCount="292">
  <si>
    <t>реализации муниципальной программы</t>
  </si>
  <si>
    <t>Ответственный исполнитель, соисполнители</t>
  </si>
  <si>
    <t>Администрация города Сельцо Брянской области</t>
  </si>
  <si>
    <t>поступления из федерального бюджета</t>
  </si>
  <si>
    <t>поступления из областного бюджета</t>
  </si>
  <si>
    <t>внебюджетные источники</t>
  </si>
  <si>
    <t>Итого:</t>
  </si>
  <si>
    <t>Руководство и управление в сфере установленных функций органов местного самоуправления</t>
  </si>
  <si>
    <t>Повышение безопасности дорожного движения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</si>
  <si>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</si>
  <si>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Мероприятия по землеустройству и землепользованию</t>
  </si>
  <si>
    <t>Выплата единовременного пособия при всех формах устройства детей, лишенных родительского попечения, в семью</t>
  </si>
  <si>
    <t>Функционирование централизованной бухгалтерии администрации города Сельцо Брянской области</t>
  </si>
  <si>
    <t>Обеспечение мер  пожарной безопасности на территории Сельцовского городского округа</t>
  </si>
  <si>
    <t>Аттестация рабочих мест</t>
  </si>
  <si>
    <t xml:space="preserve"> ПЛАН </t>
  </si>
  <si>
    <t>Источник  финансового обеспечения *</t>
  </si>
  <si>
    <t>средства  местного  бюджета</t>
  </si>
  <si>
    <t xml:space="preserve">   </t>
  </si>
  <si>
    <t>Отдел образования администрации г.Сельцо</t>
  </si>
  <si>
    <t>Отдел культуры и молодежной политики администрации города Сельцо Брянской области</t>
  </si>
  <si>
    <t>в том числе:</t>
  </si>
  <si>
    <t>в том числе</t>
  </si>
  <si>
    <t>Администрация города Сельцо брянской области</t>
  </si>
  <si>
    <t>Обучение работников муниципальных учреждений</t>
  </si>
  <si>
    <t>Промывка систем центрального отопления</t>
  </si>
  <si>
    <t xml:space="preserve">Осуществление первичного воинского учета на территориях, где отсутствуют военные комиссариаты </t>
  </si>
  <si>
    <t>Организация и проведение на территории 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</si>
  <si>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Обеспечение сохранности автомобильных дорог местного значения и условий безопасности движения по ним </t>
  </si>
  <si>
    <t>Ежемесячная доплата к государственной пенсии в соответствии с Решением Совета народных депутатов города Сельцо от 18 февраля 2009 года №4-884 "Об утверждении Положения об условиях, порядке назначения, выплаты и пересчета муниципальной пенсии за выслугу лет выборному должностному лицу местного самоуправления Сельцовского городского округа"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</si>
  <si>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</si>
  <si>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</si>
  <si>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Доплата за дополнительную площадь в рамках осуществления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</si>
  <si>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Обеспечение мероприятий по капитальному ремонту многоквартирных домов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</si>
  <si>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</si>
  <si>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</si>
  <si>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Софинансирование объектов капитальных вложений муниципальной собственности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</si>
  <si>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</si>
  <si>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Информационное обеспечение деятельности органов местного самоуправления</t>
  </si>
  <si>
    <t>Создание условий для эффективной деятельности главы исполнительно-распорядительного органа муниципального образования и администрации города Сельцо Брянской области</t>
  </si>
  <si>
    <t>1.1</t>
  </si>
  <si>
    <t>1.2</t>
  </si>
  <si>
    <t>1.3</t>
  </si>
  <si>
    <t>1.4</t>
  </si>
  <si>
    <t>Обеспечение реализации отдельных полномочий переданных на муниципальный уровень</t>
  </si>
  <si>
    <t>2.1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</si>
  <si>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</si>
  <si>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3.1</t>
  </si>
  <si>
    <t>Обеспечение первичного воинского учета на территориях, где отсутствуют военные комиссариаты</t>
  </si>
  <si>
    <t>4.1</t>
  </si>
  <si>
    <t>Обеспечение готовности администрации города Сельцо Брянской области и служб города к реагированию на угрозу или возникновение чрезвычайных ситуаций</t>
  </si>
  <si>
    <t>5.1</t>
  </si>
  <si>
    <t>Выполнение мероприятий по гражданской обороне</t>
  </si>
  <si>
    <t>6.1</t>
  </si>
  <si>
    <t>Предупреждение и ликвидация заразных и иных болезней животных</t>
  </si>
  <si>
    <t>7.1</t>
  </si>
  <si>
    <t>Развитие и модернизация сети автомобильных дорог общего пользования местного значения</t>
  </si>
  <si>
    <t>8.1</t>
  </si>
  <si>
    <t>8.3</t>
  </si>
  <si>
    <t xml:space="preserve">Содержание автомобильных дорог общего пользования местного значения </t>
  </si>
  <si>
    <t>9.1</t>
  </si>
  <si>
    <t>10.1</t>
  </si>
  <si>
    <t>Осуществление мер по улучшению положения отдельных категорий граждан, включая граждан пожилого возраста</t>
  </si>
  <si>
    <t>11.1</t>
  </si>
  <si>
    <t>11.2</t>
  </si>
  <si>
    <t>12.1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</si>
  <si>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</t>
  </si>
  <si>
    <t>13.1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</si>
  <si>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</si>
  <si>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14.1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</si>
  <si>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</t>
  </si>
  <si>
    <t>15.1</t>
  </si>
  <si>
    <t>Обеспечение населения качественными услугами городской бани</t>
  </si>
  <si>
    <t>16.1</t>
  </si>
  <si>
    <t>16.2</t>
  </si>
  <si>
    <t>Повышение уровня благоустройства городского округа</t>
  </si>
  <si>
    <t>17.1</t>
  </si>
  <si>
    <t>17.2</t>
  </si>
  <si>
    <t>Оказание помощи общественным организациям в области социальной политики</t>
  </si>
  <si>
    <t>18.1</t>
  </si>
  <si>
    <t>Обеспечение деятельности Многофункционального центра на территории Сельцовского городского округа</t>
  </si>
  <si>
    <t>19.1</t>
  </si>
  <si>
    <t>Повышение доступности и качества предоставления дополнительного образования детей в части спортивной подготовки по видам спорта</t>
  </si>
  <si>
    <t>20.1</t>
  </si>
  <si>
    <t>21.1</t>
  </si>
  <si>
    <t>Создание благоприятных условий проживания граждан</t>
  </si>
  <si>
    <t>Реализация мероприятий по государственной поддержке субъектов малого и среднего предпринимательства</t>
  </si>
  <si>
    <t>24.1</t>
  </si>
  <si>
    <t>Развитие инфраструктуры сферы образования</t>
  </si>
  <si>
    <t>25.1</t>
  </si>
  <si>
    <t>26.1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</si>
  <si>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</si>
  <si>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Мероприятия в сфере пожарной безопасности</t>
  </si>
  <si>
    <t>Повышение энергетической эффективности и обеспечение энергосбережения</t>
  </si>
  <si>
    <t>Защита прав и законных интересов несовершеннолетних, лиц из их числа детей-сирот и детей, оставшихся без попечения родителей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</si>
  <si>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</si>
  <si>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Подпрограмма  «Улучшение условий и охраны труда (2016-2020 годы)»</t>
  </si>
  <si>
    <t>Обеспечение первичных мер  пожарной безопасности</t>
  </si>
  <si>
    <t>1.5</t>
  </si>
  <si>
    <t>Поверка приборов учета тепловой энергии</t>
  </si>
  <si>
    <t>Осуществление единой государственной политики и нормативное правовое регулирование в сфере строительства, архитектуры, градостроительства, жилищной политики</t>
  </si>
  <si>
    <t>Финансовый отдел администрации города Сельцо Брянской области</t>
  </si>
  <si>
    <t>Бюджетные инвестиции в объекты капитальных вложений муниципальной собственности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</si>
  <si>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</si>
  <si>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экологической безопасности населения, охраны окружающей среды, рационального использования природных ресурсов и сохранения биологического разнообразия на территории Сельцовского городского округа</t>
  </si>
  <si>
    <t>31.1.3</t>
  </si>
  <si>
    <t>31.1.4</t>
  </si>
  <si>
    <t>31.1.5</t>
  </si>
  <si>
    <t>31.1.6</t>
  </si>
  <si>
    <t>31.1.7</t>
  </si>
  <si>
    <t>31.1.8</t>
  </si>
  <si>
    <t>Измерение и испытание электрооборудования</t>
  </si>
  <si>
    <t xml:space="preserve">Приобретение энергосберегающих ламп </t>
  </si>
  <si>
    <t>19.2</t>
  </si>
  <si>
    <t>Повышение качества и доступности предоставления государственных и муниципальных услуг</t>
  </si>
  <si>
    <t>Приобретение спецодежды</t>
  </si>
  <si>
    <t>Замена электросчетчиков</t>
  </si>
  <si>
    <t xml:space="preserve">2017 год
Отдел образования администрации г.Сельцо </t>
  </si>
  <si>
    <t>Замена светильников</t>
  </si>
  <si>
    <t xml:space="preserve">
2017 год
Отдел образования -      35 600 руб.</t>
  </si>
  <si>
    <t>Обеспечение деятельности главы местной администрации                    ( исполнительно-распорядительного органа муниципального образования)</t>
  </si>
  <si>
    <t xml:space="preserve">Единые дежурно- диспетчерские службы 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</si>
  <si>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</si>
  <si>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Обеспечение сохранности автомобильных дорог  местного значения и условий безопасности движения по ним</t>
  </si>
  <si>
    <t>Выплата муниципальных пенсий (доплат к государственным пенсиям)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</si>
  <si>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</t>
  </si>
  <si>
    <t>Оценка имущества, признание прав и регулирование имущественных отношений муниципальной собственности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</si>
  <si>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</si>
  <si>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>Эксплуатация и содержание имущества казны муниципального образования</t>
  </si>
  <si>
    <t>Мероприятия по улучшению условий охраны труда</t>
  </si>
  <si>
    <t>Администрация города Сельцо Брянской области, 
Отдел образования администрации г.Сельцо,
Отдел культуры и молодежной политики администрации города Сельцо Брянской области</t>
  </si>
  <si>
    <t xml:space="preserve">2016 год
Отдел образования -     40 000 руб.
Отдел культуры и молодежной политики-            3 387,08 руб.
2017 год
Отдел образования -      2 900 руб.
2018 год
Отдел культуры и молодежной политики-            5900 руб.
</t>
  </si>
  <si>
    <t>Мероприятия по обеспечению населения бытовыми услугами</t>
  </si>
  <si>
    <t>Капитальный ремонт бань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</si>
  <si>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</si>
  <si>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</si>
  <si>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</si>
  <si>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 xml:space="preserve">Мероприятия по благоустройству </t>
  </si>
  <si>
    <t>Оказание поддержки социально-ориентированным некоммерческим организациям</t>
  </si>
  <si>
    <t>Меропритяи по социальной поддержке отдельных категорий граждан</t>
  </si>
  <si>
    <t>Многофункциональные центры предоставления государственных и муниципальных услуг</t>
  </si>
  <si>
    <t>Организации дополнительного образования</t>
  </si>
  <si>
    <t>Мероприятия с сфере архитектуры и градостроительства</t>
  </si>
  <si>
    <t xml:space="preserve">Администрация города Сельцо Брянской области, отдел образования администрации г.Сельцо, Отдел культуры и молодежной политики администрации города Сельцо Брянской области </t>
  </si>
  <si>
    <t>2016 год
Администрация - 4480 руб.
Отдел образования администрации г.Сельцо- 35721,89 руб.
2017 год
Администрация - 5000 руб.
Отдел образования администрации г.Сельцо- 42 735,47 руб.
2018 год
Администрация - 5000 руб.
Отдел образования администрации г.Сельцо- 43250 руб.</t>
  </si>
  <si>
    <t>Замена задвижек в тепловом узле и установка клапана на смеситель</t>
  </si>
  <si>
    <t xml:space="preserve">2017 год
Отдел образования администрации г.Сельцо 
2018 год
Отдел образования администрации г.Сельцо </t>
  </si>
  <si>
    <t>2016 год
Администрация  -  3000 руб.,                     
Отдел культуры и молодежной политики  - 2700 руб.
2017 год
Администрация  - 2500 руб.,  
Отдел культуры и молодежной политики  -  900 руб.
2018 год
Администрация  -  8500 руб.,  
Отдел образования -  36 000 руб.
Отдел культуры и молодежной политики  -  2 700 руб.</t>
  </si>
  <si>
    <t>2017 год - Администрация 
2018 год - Отдел образования администрации г.Сельцо</t>
  </si>
  <si>
    <t>2016 год
Администрация - 16 114 руб. 
Отдел образования администрации г.Сельцо - 36000 руб.
2017 год
Отдел образования администрации г.Сельцо - 56500 руб.
2018 год
Отдел образования администрации г.Сельцо - 17 000 руб.</t>
  </si>
  <si>
    <t>Отдельные мероприятия по развитию спорта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</si>
  <si>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</si>
  <si>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Членские взносы некоммерческим организациям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</si>
  <si>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</si>
  <si>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</si>
  <si>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</si>
  <si>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Создание условий для эффективного и ответственного управления муниципальными финансами</t>
  </si>
  <si>
    <t>Стимулирование результатов социально-экономического развития территорий и качества управления общественными финансами муниципальных районов (городских округов)</t>
  </si>
  <si>
    <t>16.2.1</t>
  </si>
  <si>
    <t>16.2.2</t>
  </si>
  <si>
    <t>16.2.3</t>
  </si>
  <si>
    <t>24.2</t>
  </si>
  <si>
    <t>24.3</t>
  </si>
  <si>
    <t>24.4</t>
  </si>
  <si>
    <t>25</t>
  </si>
  <si>
    <t>29.1.1</t>
  </si>
  <si>
    <t>№ пп</t>
  </si>
  <si>
    <t>Подпрограмма,  основное мероприятие (проект), направление расходов, мероприятие</t>
  </si>
  <si>
    <t>Код бюджетной классификации</t>
  </si>
  <si>
    <t>ГРБС</t>
  </si>
  <si>
    <t>ОМ</t>
  </si>
  <si>
    <t>НР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</si>
  <si>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</si>
  <si>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Реализация полномочий исполнительно-распорядительного органа Сельцовского городского округа</t>
  </si>
  <si>
    <t>2019 год</t>
  </si>
  <si>
    <t>2020 год</t>
  </si>
  <si>
    <t>2021 год</t>
  </si>
  <si>
    <t>МП</t>
  </si>
  <si>
    <t>ПМП</t>
  </si>
  <si>
    <t>001</t>
  </si>
  <si>
    <t>01</t>
  </si>
  <si>
    <t>0</t>
  </si>
  <si>
    <t>11</t>
  </si>
  <si>
    <t>80020</t>
  </si>
  <si>
    <t>80040</t>
  </si>
  <si>
    <t>80070</t>
  </si>
  <si>
    <t>12</t>
  </si>
  <si>
    <t>51200</t>
  </si>
  <si>
    <t>21</t>
  </si>
  <si>
    <t>12020</t>
  </si>
  <si>
    <t>31</t>
  </si>
  <si>
    <t>51180</t>
  </si>
  <si>
    <t>32</t>
  </si>
  <si>
    <t>41</t>
  </si>
  <si>
    <t>12510</t>
  </si>
  <si>
    <t>51</t>
  </si>
  <si>
    <t>7.2</t>
  </si>
  <si>
    <t>52</t>
  </si>
  <si>
    <t>80130</t>
  </si>
  <si>
    <t>53</t>
  </si>
  <si>
    <t>81660</t>
  </si>
  <si>
    <t>61</t>
  </si>
  <si>
    <t>82450</t>
  </si>
  <si>
    <t>62</t>
  </si>
  <si>
    <t>16710</t>
  </si>
  <si>
    <t>16721</t>
  </si>
  <si>
    <t>16722</t>
  </si>
  <si>
    <t>16723</t>
  </si>
  <si>
    <t>R0820</t>
  </si>
  <si>
    <t>63</t>
  </si>
  <si>
    <t>52600</t>
  </si>
  <si>
    <t>71</t>
  </si>
  <si>
    <t>80920</t>
  </si>
  <si>
    <t>81830</t>
  </si>
  <si>
    <t>81</t>
  </si>
  <si>
    <t>17900</t>
  </si>
  <si>
    <t>91</t>
  </si>
  <si>
    <t>81810</t>
  </si>
  <si>
    <t>81690</t>
  </si>
  <si>
    <t>81730</t>
  </si>
  <si>
    <t>82540</t>
  </si>
  <si>
    <t>80710</t>
  </si>
  <si>
    <t>80320</t>
  </si>
  <si>
    <t>П1</t>
  </si>
  <si>
    <t>S1270</t>
  </si>
  <si>
    <t>Подпрограмма  «Обеспечение первичных мер пожарной безопасности Сельцовского городского округа»</t>
  </si>
  <si>
    <t>1</t>
  </si>
  <si>
    <t>81140</t>
  </si>
  <si>
    <t>Подпрограмма  «Энергосбережение и повышение энергетической эффективности »</t>
  </si>
  <si>
    <t>1,2,3,4,5,6,7,8,9,10,11, 12, 13,14</t>
  </si>
  <si>
    <t>19,20,21,22</t>
  </si>
  <si>
    <t>30,31,32</t>
  </si>
  <si>
    <t>34,35,36,37</t>
  </si>
  <si>
    <t>38,39,40</t>
  </si>
  <si>
    <t>47,48,49,50,51</t>
  </si>
  <si>
    <t>S6170</t>
  </si>
  <si>
    <t>81610</t>
  </si>
  <si>
    <t>80700</t>
  </si>
  <si>
    <t>81200</t>
  </si>
  <si>
    <t>5.2</t>
  </si>
  <si>
    <t>Оповещение населения об опасностях, возникающих при ведении военных действий и возникновении чрезвычайных ситуаций</t>
  </si>
  <si>
    <t>81710</t>
  </si>
  <si>
    <t>М1</t>
  </si>
  <si>
    <t>81680</t>
  </si>
  <si>
    <t>59,60</t>
  </si>
  <si>
    <t>22.1</t>
  </si>
  <si>
    <t>83280</t>
  </si>
  <si>
    <t>Мероприятия в сфере охраны окружающей среды</t>
  </si>
  <si>
    <t>G5</t>
  </si>
  <si>
    <t>52430</t>
  </si>
  <si>
    <t>23</t>
  </si>
  <si>
    <t>Региональный проект "Чистая вода"</t>
  </si>
  <si>
    <t>23.1</t>
  </si>
  <si>
    <t>Строительство и реконструкция (модернизация) объектов питьевого водоснабжения</t>
  </si>
  <si>
    <r>
      <t xml:space="preserve">Приложение 5
</t>
    </r>
    <r>
      <rPr>
        <sz val="11"/>
        <color theme="1"/>
        <rFont val="Times New Roman"/>
        <family val="1"/>
        <charset val="204"/>
      </rPr>
      <t xml:space="preserve">к муниципальной программе
"Реализация полномочий  
исполнительно-распорядительного 
органа  Сельцовского  городского  округа"
 </t>
    </r>
    <r>
      <rPr>
        <sz val="14"/>
        <color theme="1"/>
        <rFont val="Times New Roman"/>
        <family val="1"/>
        <charset val="204"/>
      </rPr>
      <t xml:space="preserve">
</t>
    </r>
  </si>
  <si>
    <t>S7640</t>
  </si>
  <si>
    <t>19.2.1</t>
  </si>
  <si>
    <t xml:space="preserve">Приобретение спортивной формы,  инвентаря и оборудования </t>
  </si>
  <si>
    <t>80900</t>
  </si>
  <si>
    <t>80910</t>
  </si>
  <si>
    <t>81700</t>
  </si>
  <si>
    <t>Реализация программ (проектов) инициативного бюджетирования</t>
  </si>
  <si>
    <t>S5870</t>
  </si>
  <si>
    <t>42,43, 43.1</t>
  </si>
  <si>
    <t>003</t>
  </si>
  <si>
    <t>33</t>
  </si>
  <si>
    <t>81110</t>
  </si>
  <si>
    <t>Проект "Семейный сквер"</t>
  </si>
  <si>
    <t>Администрация города Сельцо Брянской области, отдел образования администрацци г.Сельцо, отдел культуры, молодежной политики и спорта администрации города Сельцо Брянской области</t>
  </si>
  <si>
    <t>Отдел культуры,  молодежной политики и спорта  администрации города Сельцо Брянской области</t>
  </si>
  <si>
    <t>2</t>
  </si>
  <si>
    <t>83260</t>
  </si>
  <si>
    <t>53,54,55</t>
  </si>
  <si>
    <t xml:space="preserve">Обучение работников </t>
  </si>
  <si>
    <t>8.2</t>
  </si>
  <si>
    <t>12.2</t>
  </si>
  <si>
    <t>12.2.1</t>
  </si>
  <si>
    <t>12.2.2</t>
  </si>
  <si>
    <t>12.2.3</t>
  </si>
  <si>
    <t>12.3</t>
  </si>
  <si>
    <t>14.2</t>
  </si>
  <si>
    <t>14.3</t>
  </si>
  <si>
    <t>14.4</t>
  </si>
  <si>
    <t>17.3</t>
  </si>
  <si>
    <t>17.4</t>
  </si>
  <si>
    <t>17.5</t>
  </si>
  <si>
    <t>17.5.1</t>
  </si>
  <si>
    <t>21.2</t>
  </si>
  <si>
    <t>24</t>
  </si>
  <si>
    <t>26.1.1</t>
  </si>
  <si>
    <t>26.1.2</t>
  </si>
  <si>
    <t xml:space="preserve">Приложение 1 
к постановлению администрации
города Сельцо Брянской области
от 28.08.2019г. № 351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</si>
</sst>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0" borderId="4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2" fillId="0" borderId="18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vertical="center" wrapText="1"/>
    </xf>
    <xf numFmtId="4" fontId="2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 wrapText="1"/>
    </xf>
    <xf numFmtId="4" fontId="4" fillId="0" borderId="21" xfId="0" applyNumberFormat="1" applyFont="1" applyBorder="1" applyAlignment="1">
      <alignment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0" borderId="23" xfId="0" applyNumberFormat="1" applyFont="1" applyBorder="1" applyAlignment="1">
      <alignment vertical="center" wrapText="1"/>
    </xf>
    <xf numFmtId="4" fontId="4" fillId="0" borderId="24" xfId="0" applyNumberFormat="1" applyFont="1" applyBorder="1" applyAlignment="1">
      <alignment vertical="center" wrapText="1"/>
    </xf>
    <xf numFmtId="0" fontId="0" fillId="0" borderId="0" xfId="0" applyAlignment="1">
      <alignment horizontal="center" vertical="top"/>
    </xf>
    <xf numFmtId="4" fontId="2" fillId="2" borderId="5" xfId="0" applyNumberFormat="1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vertical="center" wrapText="1"/>
    </xf>
    <xf numFmtId="4" fontId="4" fillId="2" borderId="0" xfId="0" applyNumberFormat="1" applyFont="1" applyFill="1" applyBorder="1" applyAlignment="1">
      <alignment vertical="center" wrapText="1"/>
    </xf>
    <xf numFmtId="4" fontId="4" fillId="2" borderId="21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vertical="center" wrapText="1"/>
    </xf>
    <xf numFmtId="4" fontId="4" fillId="2" borderId="23" xfId="0" applyNumberFormat="1" applyFont="1" applyFill="1" applyBorder="1" applyAlignment="1">
      <alignment vertical="center" wrapText="1"/>
    </xf>
    <xf numFmtId="4" fontId="4" fillId="2" borderId="24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4" fontId="4" fillId="2" borderId="13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4" fontId="4" fillId="2" borderId="26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684"/>
  <sheetViews>
    <sheetView tabSelected="1" topLeftCell="A7" zoomScale="60" zoomScaleNormal="60" workbookViewId="0">
      <pane ySplit="13" topLeftCell="A70" activePane="bottomLeft" state="frozen"/>
      <selection activeCell="A7" sqref="A7"/>
      <selection pane="bottomLeft" activeCell="A15" sqref="A15:M15"/>
    </sheetView>
  </sheetViews>
  <sheetFormatPr defaultRowHeight="15" x14ac:dyDescent="0.25"/>
  <cols>
    <col min="1" max="1" width="9.7109375" customWidth="1"/>
    <col min="2" max="2" width="35.5703125" customWidth="1"/>
    <col min="3" max="3" width="33.28515625" customWidth="1"/>
    <col min="4" max="9" width="15.85546875" customWidth="1"/>
    <col min="10" max="10" width="19.28515625" customWidth="1"/>
    <col min="11" max="12" width="18.28515625" customWidth="1"/>
    <col min="13" max="13" width="39.28515625" customWidth="1"/>
  </cols>
  <sheetData>
    <row r="3" spans="1:15" x14ac:dyDescent="0.25">
      <c r="M3" s="16"/>
      <c r="O3" s="11"/>
    </row>
    <row r="4" spans="1:15" x14ac:dyDescent="0.25">
      <c r="M4" s="11"/>
    </row>
    <row r="5" spans="1:15" x14ac:dyDescent="0.25">
      <c r="M5" s="11"/>
    </row>
    <row r="6" spans="1:15" x14ac:dyDescent="0.25">
      <c r="M6" s="11"/>
    </row>
    <row r="7" spans="1:15" x14ac:dyDescent="0.25">
      <c r="M7" s="11"/>
    </row>
    <row r="8" spans="1:15" x14ac:dyDescent="0.25">
      <c r="M8" s="11"/>
    </row>
    <row r="9" spans="1:15" ht="97.5" customHeight="1" x14ac:dyDescent="0.3">
      <c r="K9" s="46"/>
      <c r="M9" s="65" t="s">
        <v>291</v>
      </c>
    </row>
    <row r="10" spans="1:15" x14ac:dyDescent="0.25">
      <c r="M10" s="11"/>
    </row>
    <row r="11" spans="1:15" x14ac:dyDescent="0.25">
      <c r="M11" s="11"/>
    </row>
    <row r="12" spans="1:15" x14ac:dyDescent="0.25">
      <c r="M12" s="11"/>
    </row>
    <row r="13" spans="1:15" x14ac:dyDescent="0.25">
      <c r="M13" s="11"/>
    </row>
    <row r="15" spans="1:15" ht="113.25" customHeight="1" x14ac:dyDescent="0.25">
      <c r="A15" s="128" t="s">
        <v>254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</row>
    <row r="16" spans="1:15" ht="18" customHeight="1" x14ac:dyDescent="0.25">
      <c r="A16" s="130" t="s">
        <v>15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1:13" ht="19.5" thickBot="1" x14ac:dyDescent="0.3">
      <c r="A17" s="132" t="s">
        <v>0</v>
      </c>
      <c r="B17" s="132"/>
      <c r="C17" s="132"/>
      <c r="D17" s="132"/>
      <c r="E17" s="133"/>
      <c r="F17" s="133"/>
      <c r="G17" s="133"/>
      <c r="H17" s="133"/>
      <c r="I17" s="133"/>
      <c r="J17" s="132"/>
      <c r="K17" s="132"/>
      <c r="L17" s="132"/>
      <c r="M17" s="132"/>
    </row>
    <row r="18" spans="1:13" ht="30.6" customHeight="1" x14ac:dyDescent="0.25">
      <c r="A18" s="108" t="s">
        <v>166</v>
      </c>
      <c r="B18" s="108" t="s">
        <v>167</v>
      </c>
      <c r="C18" s="108" t="s">
        <v>1</v>
      </c>
      <c r="D18" s="131" t="s">
        <v>16</v>
      </c>
      <c r="E18" s="125" t="s">
        <v>168</v>
      </c>
      <c r="F18" s="126"/>
      <c r="G18" s="126"/>
      <c r="H18" s="126"/>
      <c r="I18" s="127"/>
      <c r="J18" s="123" t="s">
        <v>174</v>
      </c>
      <c r="K18" s="105" t="s">
        <v>175</v>
      </c>
      <c r="L18" s="105" t="s">
        <v>176</v>
      </c>
      <c r="M18" s="105" t="s">
        <v>172</v>
      </c>
    </row>
    <row r="19" spans="1:13" ht="81.75" customHeight="1" thickBot="1" x14ac:dyDescent="0.3">
      <c r="A19" s="110"/>
      <c r="B19" s="110"/>
      <c r="C19" s="110"/>
      <c r="D19" s="110"/>
      <c r="E19" s="29" t="s">
        <v>169</v>
      </c>
      <c r="F19" s="29" t="s">
        <v>177</v>
      </c>
      <c r="G19" s="29" t="s">
        <v>178</v>
      </c>
      <c r="H19" s="29" t="s">
        <v>170</v>
      </c>
      <c r="I19" s="29" t="s">
        <v>171</v>
      </c>
      <c r="J19" s="124"/>
      <c r="K19" s="102"/>
      <c r="L19" s="102"/>
      <c r="M19" s="107"/>
    </row>
    <row r="20" spans="1:13" ht="16.5" customHeight="1" thickBot="1" x14ac:dyDescent="0.3">
      <c r="A20" s="1">
        <v>1</v>
      </c>
      <c r="B20" s="2">
        <v>2</v>
      </c>
      <c r="C20" s="2">
        <v>3</v>
      </c>
      <c r="D20" s="2">
        <v>4</v>
      </c>
      <c r="E20" s="28">
        <v>5</v>
      </c>
      <c r="F20" s="28">
        <v>6</v>
      </c>
      <c r="G20" s="28">
        <v>7</v>
      </c>
      <c r="H20" s="28">
        <v>8</v>
      </c>
      <c r="I20" s="28">
        <v>9</v>
      </c>
      <c r="J20" s="24">
        <v>10</v>
      </c>
      <c r="K20" s="31">
        <v>11</v>
      </c>
      <c r="L20" s="30">
        <v>12</v>
      </c>
      <c r="M20" s="28">
        <v>13</v>
      </c>
    </row>
    <row r="21" spans="1:13" ht="26.25" customHeight="1" thickBot="1" x14ac:dyDescent="0.3">
      <c r="A21" s="105"/>
      <c r="B21" s="108" t="s">
        <v>173</v>
      </c>
      <c r="C21" s="108" t="s">
        <v>2</v>
      </c>
      <c r="D21" s="112" t="s">
        <v>17</v>
      </c>
      <c r="E21" s="32" t="s">
        <v>179</v>
      </c>
      <c r="F21" s="32" t="s">
        <v>180</v>
      </c>
      <c r="G21" s="32" t="s">
        <v>181</v>
      </c>
      <c r="H21" s="32" t="s">
        <v>182</v>
      </c>
      <c r="I21" s="32" t="s">
        <v>183</v>
      </c>
      <c r="J21" s="47">
        <f>J76</f>
        <v>1117851</v>
      </c>
      <c r="K21" s="48">
        <f t="shared" ref="K21:L21" si="0">K76</f>
        <v>1046629</v>
      </c>
      <c r="L21" s="49">
        <f t="shared" si="0"/>
        <v>1046629</v>
      </c>
      <c r="M21" s="93"/>
    </row>
    <row r="22" spans="1:13" ht="24" customHeight="1" thickBot="1" x14ac:dyDescent="0.3">
      <c r="A22" s="106"/>
      <c r="B22" s="109"/>
      <c r="C22" s="109"/>
      <c r="D22" s="139"/>
      <c r="E22" s="32" t="s">
        <v>179</v>
      </c>
      <c r="F22" s="32" t="s">
        <v>180</v>
      </c>
      <c r="G22" s="32" t="s">
        <v>181</v>
      </c>
      <c r="H22" s="32" t="s">
        <v>182</v>
      </c>
      <c r="I22" s="32" t="s">
        <v>184</v>
      </c>
      <c r="J22" s="47">
        <f>J77</f>
        <v>11612294</v>
      </c>
      <c r="K22" s="48">
        <f t="shared" ref="K22:L22" si="1">K77</f>
        <v>10754282</v>
      </c>
      <c r="L22" s="49">
        <f t="shared" si="1"/>
        <v>10709546</v>
      </c>
      <c r="M22" s="94"/>
    </row>
    <row r="23" spans="1:13" ht="27.75" customHeight="1" thickBot="1" x14ac:dyDescent="0.3">
      <c r="A23" s="106"/>
      <c r="B23" s="109"/>
      <c r="C23" s="109"/>
      <c r="D23" s="139"/>
      <c r="E23" s="32" t="s">
        <v>179</v>
      </c>
      <c r="F23" s="32" t="s">
        <v>180</v>
      </c>
      <c r="G23" s="32" t="s">
        <v>181</v>
      </c>
      <c r="H23" s="32" t="s">
        <v>182</v>
      </c>
      <c r="I23" s="32" t="s">
        <v>185</v>
      </c>
      <c r="J23" s="47">
        <f>J78</f>
        <v>170000</v>
      </c>
      <c r="K23" s="48">
        <f t="shared" ref="K23:L23" si="2">K78</f>
        <v>0</v>
      </c>
      <c r="L23" s="49">
        <f t="shared" si="2"/>
        <v>0</v>
      </c>
      <c r="M23" s="94"/>
    </row>
    <row r="24" spans="1:13" ht="26.25" customHeight="1" thickBot="1" x14ac:dyDescent="0.3">
      <c r="A24" s="106"/>
      <c r="B24" s="109"/>
      <c r="C24" s="109"/>
      <c r="D24" s="139"/>
      <c r="E24" s="33" t="s">
        <v>179</v>
      </c>
      <c r="F24" s="33" t="s">
        <v>180</v>
      </c>
      <c r="G24" s="33" t="s">
        <v>181</v>
      </c>
      <c r="H24" s="33" t="s">
        <v>192</v>
      </c>
      <c r="I24" s="33" t="s">
        <v>237</v>
      </c>
      <c r="J24" s="50">
        <f>J148</f>
        <v>3586139</v>
      </c>
      <c r="K24" s="51">
        <f t="shared" ref="K24:L24" si="3">K148</f>
        <v>3361567</v>
      </c>
      <c r="L24" s="52">
        <f t="shared" si="3"/>
        <v>3361567</v>
      </c>
      <c r="M24" s="94"/>
    </row>
    <row r="25" spans="1:13" ht="26.25" customHeight="1" thickBot="1" x14ac:dyDescent="0.3">
      <c r="A25" s="106"/>
      <c r="B25" s="109"/>
      <c r="C25" s="109"/>
      <c r="D25" s="139"/>
      <c r="E25" s="33" t="s">
        <v>179</v>
      </c>
      <c r="F25" s="33" t="s">
        <v>180</v>
      </c>
      <c r="G25" s="33" t="s">
        <v>181</v>
      </c>
      <c r="H25" s="33" t="s">
        <v>192</v>
      </c>
      <c r="I25" s="33" t="s">
        <v>238</v>
      </c>
      <c r="J25" s="50">
        <f>J149</f>
        <v>72000</v>
      </c>
      <c r="K25" s="51">
        <f t="shared" ref="K25:L25" si="4">K149</f>
        <v>72000</v>
      </c>
      <c r="L25" s="52">
        <f t="shared" si="4"/>
        <v>72000</v>
      </c>
      <c r="M25" s="94"/>
    </row>
    <row r="26" spans="1:13" ht="26.25" customHeight="1" thickBot="1" x14ac:dyDescent="0.3">
      <c r="A26" s="106"/>
      <c r="B26" s="109"/>
      <c r="C26" s="109"/>
      <c r="D26" s="139"/>
      <c r="E26" s="33" t="s">
        <v>179</v>
      </c>
      <c r="F26" s="33" t="s">
        <v>180</v>
      </c>
      <c r="G26" s="33" t="s">
        <v>181</v>
      </c>
      <c r="H26" s="33" t="s">
        <v>265</v>
      </c>
      <c r="I26" s="33" t="s">
        <v>266</v>
      </c>
      <c r="J26" s="50">
        <f>J164</f>
        <v>30600</v>
      </c>
      <c r="K26" s="51">
        <f t="shared" ref="K26:L26" si="5">K164</f>
        <v>0</v>
      </c>
      <c r="L26" s="52">
        <f t="shared" si="5"/>
        <v>0</v>
      </c>
      <c r="M26" s="94"/>
    </row>
    <row r="27" spans="1:13" ht="27.75" customHeight="1" thickBot="1" x14ac:dyDescent="0.3">
      <c r="A27" s="106"/>
      <c r="B27" s="109"/>
      <c r="C27" s="109"/>
      <c r="D27" s="139"/>
      <c r="E27" s="33" t="s">
        <v>179</v>
      </c>
      <c r="F27" s="33" t="s">
        <v>180</v>
      </c>
      <c r="G27" s="33" t="s">
        <v>181</v>
      </c>
      <c r="H27" s="33" t="s">
        <v>195</v>
      </c>
      <c r="I27" s="33" t="s">
        <v>236</v>
      </c>
      <c r="J27" s="50">
        <f>J184</f>
        <v>400000</v>
      </c>
      <c r="K27" s="51">
        <f t="shared" ref="K27:L27" si="6">K184</f>
        <v>0</v>
      </c>
      <c r="L27" s="52">
        <f t="shared" si="6"/>
        <v>0</v>
      </c>
      <c r="M27" s="94"/>
    </row>
    <row r="28" spans="1:13" ht="30" customHeight="1" thickBot="1" x14ac:dyDescent="0.3">
      <c r="A28" s="106"/>
      <c r="B28" s="109"/>
      <c r="C28" s="109"/>
      <c r="D28" s="139"/>
      <c r="E28" s="33" t="s">
        <v>179</v>
      </c>
      <c r="F28" s="33" t="s">
        <v>180</v>
      </c>
      <c r="G28" s="33" t="s">
        <v>181</v>
      </c>
      <c r="H28" s="33" t="s">
        <v>195</v>
      </c>
      <c r="I28" s="33" t="s">
        <v>235</v>
      </c>
      <c r="J28" s="50">
        <f>J185</f>
        <v>2738347.65</v>
      </c>
      <c r="K28" s="51">
        <f t="shared" ref="K28:L28" si="7">K185</f>
        <v>0</v>
      </c>
      <c r="L28" s="52">
        <f t="shared" si="7"/>
        <v>0</v>
      </c>
      <c r="M28" s="94"/>
    </row>
    <row r="29" spans="1:13" ht="33" customHeight="1" thickBot="1" x14ac:dyDescent="0.3">
      <c r="A29" s="106"/>
      <c r="B29" s="109"/>
      <c r="C29" s="109"/>
      <c r="D29" s="139"/>
      <c r="E29" s="33" t="s">
        <v>179</v>
      </c>
      <c r="F29" s="33" t="s">
        <v>180</v>
      </c>
      <c r="G29" s="33" t="s">
        <v>181</v>
      </c>
      <c r="H29" s="33" t="s">
        <v>197</v>
      </c>
      <c r="I29" s="33" t="s">
        <v>198</v>
      </c>
      <c r="J29" s="50">
        <f>J210</f>
        <v>1600000</v>
      </c>
      <c r="K29" s="51">
        <f t="shared" ref="K29:L29" si="8">K210</f>
        <v>2681710</v>
      </c>
      <c r="L29" s="52">
        <f t="shared" si="8"/>
        <v>3030810</v>
      </c>
      <c r="M29" s="94"/>
    </row>
    <row r="30" spans="1:13" ht="33" customHeight="1" thickBot="1" x14ac:dyDescent="0.3">
      <c r="A30" s="106"/>
      <c r="B30" s="109"/>
      <c r="C30" s="109"/>
      <c r="D30" s="139"/>
      <c r="E30" s="33" t="s">
        <v>179</v>
      </c>
      <c r="F30" s="33" t="s">
        <v>180</v>
      </c>
      <c r="G30" s="33" t="s">
        <v>181</v>
      </c>
      <c r="H30" s="33" t="s">
        <v>199</v>
      </c>
      <c r="I30" s="33" t="s">
        <v>200</v>
      </c>
      <c r="J30" s="50">
        <f>J220</f>
        <v>120000</v>
      </c>
      <c r="K30" s="51">
        <f t="shared" ref="K30:L30" si="9">K220</f>
        <v>0</v>
      </c>
      <c r="L30" s="52">
        <f t="shared" si="9"/>
        <v>0</v>
      </c>
      <c r="M30" s="94"/>
    </row>
    <row r="31" spans="1:13" ht="36.75" customHeight="1" thickBot="1" x14ac:dyDescent="0.3">
      <c r="A31" s="106"/>
      <c r="B31" s="109"/>
      <c r="C31" s="109"/>
      <c r="D31" s="139"/>
      <c r="E31" s="33" t="s">
        <v>179</v>
      </c>
      <c r="F31" s="33" t="s">
        <v>180</v>
      </c>
      <c r="G31" s="33" t="s">
        <v>181</v>
      </c>
      <c r="H31" s="33" t="s">
        <v>201</v>
      </c>
      <c r="I31" s="33" t="s">
        <v>202</v>
      </c>
      <c r="J31" s="50">
        <f>J230</f>
        <v>2373045</v>
      </c>
      <c r="K31" s="51">
        <f t="shared" ref="K31:L31" si="10">K230</f>
        <v>2373045</v>
      </c>
      <c r="L31" s="52">
        <f t="shared" si="10"/>
        <v>2373045</v>
      </c>
      <c r="M31" s="94"/>
    </row>
    <row r="32" spans="1:13" ht="36.75" customHeight="1" thickBot="1" x14ac:dyDescent="0.3">
      <c r="A32" s="106"/>
      <c r="B32" s="109"/>
      <c r="C32" s="109"/>
      <c r="D32" s="139"/>
      <c r="E32" s="33" t="s">
        <v>179</v>
      </c>
      <c r="F32" s="33" t="s">
        <v>180</v>
      </c>
      <c r="G32" s="33" t="s">
        <v>181</v>
      </c>
      <c r="H32" s="33" t="s">
        <v>211</v>
      </c>
      <c r="I32" s="33" t="s">
        <v>258</v>
      </c>
      <c r="J32" s="50">
        <f>J296</f>
        <v>105000</v>
      </c>
      <c r="K32" s="51">
        <f t="shared" ref="K32:L32" si="11">K296</f>
        <v>0</v>
      </c>
      <c r="L32" s="52">
        <f t="shared" si="11"/>
        <v>0</v>
      </c>
      <c r="M32" s="94"/>
    </row>
    <row r="33" spans="1:13" ht="36.75" customHeight="1" thickBot="1" x14ac:dyDescent="0.3">
      <c r="A33" s="106"/>
      <c r="B33" s="109"/>
      <c r="C33" s="109"/>
      <c r="D33" s="139"/>
      <c r="E33" s="33" t="s">
        <v>179</v>
      </c>
      <c r="F33" s="33" t="s">
        <v>180</v>
      </c>
      <c r="G33" s="33" t="s">
        <v>181</v>
      </c>
      <c r="H33" s="33" t="s">
        <v>211</v>
      </c>
      <c r="I33" s="33" t="s">
        <v>259</v>
      </c>
      <c r="J33" s="50">
        <f>J297</f>
        <v>50000</v>
      </c>
      <c r="K33" s="51">
        <f t="shared" ref="K33:L33" si="12">K297</f>
        <v>0</v>
      </c>
      <c r="L33" s="52">
        <f t="shared" si="12"/>
        <v>0</v>
      </c>
      <c r="M33" s="94"/>
    </row>
    <row r="34" spans="1:13" ht="30" customHeight="1" thickBot="1" x14ac:dyDescent="0.3">
      <c r="A34" s="106"/>
      <c r="B34" s="109"/>
      <c r="C34" s="109"/>
      <c r="D34" s="139"/>
      <c r="E34" s="33" t="s">
        <v>179</v>
      </c>
      <c r="F34" s="33" t="s">
        <v>180</v>
      </c>
      <c r="G34" s="33" t="s">
        <v>181</v>
      </c>
      <c r="H34" s="33" t="s">
        <v>211</v>
      </c>
      <c r="I34" s="33" t="s">
        <v>212</v>
      </c>
      <c r="J34" s="50">
        <f>J298</f>
        <v>98420</v>
      </c>
      <c r="K34" s="51">
        <f t="shared" ref="K34:L34" si="13">K298</f>
        <v>0</v>
      </c>
      <c r="L34" s="52">
        <f t="shared" si="13"/>
        <v>0</v>
      </c>
      <c r="M34" s="94"/>
    </row>
    <row r="35" spans="1:13" ht="31.5" customHeight="1" thickBot="1" x14ac:dyDescent="0.3">
      <c r="A35" s="106"/>
      <c r="B35" s="109"/>
      <c r="C35" s="109"/>
      <c r="D35" s="139"/>
      <c r="E35" s="33" t="s">
        <v>179</v>
      </c>
      <c r="F35" s="33" t="s">
        <v>180</v>
      </c>
      <c r="G35" s="33" t="s">
        <v>181</v>
      </c>
      <c r="H35" s="33" t="s">
        <v>211</v>
      </c>
      <c r="I35" s="33" t="s">
        <v>213</v>
      </c>
      <c r="J35" s="50">
        <f>J299</f>
        <v>410000</v>
      </c>
      <c r="K35" s="51">
        <f t="shared" ref="K35:L35" si="14">K299</f>
        <v>0</v>
      </c>
      <c r="L35" s="52">
        <f t="shared" si="14"/>
        <v>0</v>
      </c>
      <c r="M35" s="94"/>
    </row>
    <row r="36" spans="1:13" ht="33" customHeight="1" thickBot="1" x14ac:dyDescent="0.3">
      <c r="A36" s="106"/>
      <c r="B36" s="109"/>
      <c r="C36" s="109"/>
      <c r="D36" s="139"/>
      <c r="E36" s="33" t="s">
        <v>179</v>
      </c>
      <c r="F36" s="33" t="s">
        <v>180</v>
      </c>
      <c r="G36" s="33" t="s">
        <v>181</v>
      </c>
      <c r="H36" s="33" t="s">
        <v>216</v>
      </c>
      <c r="I36" s="33" t="s">
        <v>217</v>
      </c>
      <c r="J36" s="50">
        <f>J379</f>
        <v>80000</v>
      </c>
      <c r="K36" s="51">
        <f t="shared" ref="K36:L36" si="15">K379</f>
        <v>0</v>
      </c>
      <c r="L36" s="52">
        <f t="shared" si="15"/>
        <v>0</v>
      </c>
      <c r="M36" s="94"/>
    </row>
    <row r="37" spans="1:13" ht="33.75" customHeight="1" thickBot="1" x14ac:dyDescent="0.3">
      <c r="A37" s="106"/>
      <c r="B37" s="109"/>
      <c r="C37" s="109"/>
      <c r="D37" s="139"/>
      <c r="E37" s="33" t="s">
        <v>179</v>
      </c>
      <c r="F37" s="33" t="s">
        <v>180</v>
      </c>
      <c r="G37" s="33" t="s">
        <v>181</v>
      </c>
      <c r="H37" s="33" t="s">
        <v>180</v>
      </c>
      <c r="I37" s="33" t="s">
        <v>218</v>
      </c>
      <c r="J37" s="50">
        <f>J394</f>
        <v>3237699</v>
      </c>
      <c r="K37" s="51">
        <f t="shared" ref="K37:L37" si="16">K394</f>
        <v>0</v>
      </c>
      <c r="L37" s="52">
        <f t="shared" si="16"/>
        <v>0</v>
      </c>
      <c r="M37" s="94"/>
    </row>
    <row r="38" spans="1:13" ht="33.75" customHeight="1" thickBot="1" x14ac:dyDescent="0.3">
      <c r="A38" s="106"/>
      <c r="B38" s="109"/>
      <c r="C38" s="109"/>
      <c r="D38" s="139"/>
      <c r="E38" s="33" t="s">
        <v>179</v>
      </c>
      <c r="F38" s="33" t="s">
        <v>180</v>
      </c>
      <c r="G38" s="33" t="s">
        <v>181</v>
      </c>
      <c r="H38" s="33" t="s">
        <v>180</v>
      </c>
      <c r="I38" s="33" t="s">
        <v>260</v>
      </c>
      <c r="J38" s="50">
        <f>J395</f>
        <v>300000</v>
      </c>
      <c r="K38" s="51">
        <f t="shared" ref="K38:L38" si="17">K395</f>
        <v>0</v>
      </c>
      <c r="L38" s="52">
        <f t="shared" si="17"/>
        <v>0</v>
      </c>
      <c r="M38" s="94"/>
    </row>
    <row r="39" spans="1:13" ht="33.75" customHeight="1" thickBot="1" x14ac:dyDescent="0.3">
      <c r="A39" s="106"/>
      <c r="B39" s="109"/>
      <c r="C39" s="109"/>
      <c r="D39" s="139"/>
      <c r="E39" s="33" t="s">
        <v>179</v>
      </c>
      <c r="F39" s="33" t="s">
        <v>180</v>
      </c>
      <c r="G39" s="33" t="s">
        <v>181</v>
      </c>
      <c r="H39" s="33" t="s">
        <v>180</v>
      </c>
      <c r="I39" s="33" t="s">
        <v>241</v>
      </c>
      <c r="J39" s="50">
        <f>J396</f>
        <v>775180.76</v>
      </c>
      <c r="K39" s="51">
        <f t="shared" ref="K39:L39" si="18">K396</f>
        <v>0</v>
      </c>
      <c r="L39" s="52">
        <f t="shared" si="18"/>
        <v>0</v>
      </c>
      <c r="M39" s="94"/>
    </row>
    <row r="40" spans="1:13" ht="33" customHeight="1" thickBot="1" x14ac:dyDescent="0.3">
      <c r="A40" s="106"/>
      <c r="B40" s="109"/>
      <c r="C40" s="109"/>
      <c r="D40" s="139"/>
      <c r="E40" s="33" t="s">
        <v>179</v>
      </c>
      <c r="F40" s="33" t="s">
        <v>180</v>
      </c>
      <c r="G40" s="33" t="s">
        <v>181</v>
      </c>
      <c r="H40" s="33" t="s">
        <v>180</v>
      </c>
      <c r="I40" s="33" t="s">
        <v>219</v>
      </c>
      <c r="J40" s="50">
        <f>J397</f>
        <v>822837</v>
      </c>
      <c r="K40" s="51">
        <f t="shared" ref="K40:L40" si="19">K397</f>
        <v>0</v>
      </c>
      <c r="L40" s="52">
        <f t="shared" si="19"/>
        <v>0</v>
      </c>
      <c r="M40" s="94"/>
    </row>
    <row r="41" spans="1:13" ht="33" customHeight="1" thickBot="1" x14ac:dyDescent="0.3">
      <c r="A41" s="106"/>
      <c r="B41" s="109"/>
      <c r="C41" s="109"/>
      <c r="D41" s="139"/>
      <c r="E41" s="33" t="s">
        <v>179</v>
      </c>
      <c r="F41" s="33" t="s">
        <v>180</v>
      </c>
      <c r="G41" s="33" t="s">
        <v>181</v>
      </c>
      <c r="H41" s="33" t="s">
        <v>180</v>
      </c>
      <c r="I41" s="33" t="s">
        <v>262</v>
      </c>
      <c r="J41" s="61">
        <f>J398</f>
        <v>200000</v>
      </c>
      <c r="K41" s="54">
        <f t="shared" ref="K41:L41" si="20">K398</f>
        <v>0</v>
      </c>
      <c r="L41" s="55">
        <f t="shared" si="20"/>
        <v>0</v>
      </c>
      <c r="M41" s="94"/>
    </row>
    <row r="42" spans="1:13" ht="31.5" customHeight="1" thickBot="1" x14ac:dyDescent="0.3">
      <c r="A42" s="106"/>
      <c r="B42" s="109"/>
      <c r="C42" s="109"/>
      <c r="D42" s="139"/>
      <c r="E42" s="33" t="s">
        <v>179</v>
      </c>
      <c r="F42" s="33" t="s">
        <v>180</v>
      </c>
      <c r="G42" s="33" t="s">
        <v>181</v>
      </c>
      <c r="H42" s="33" t="s">
        <v>180</v>
      </c>
      <c r="I42" s="33" t="s">
        <v>220</v>
      </c>
      <c r="J42" s="53">
        <f>J433</f>
        <v>55000</v>
      </c>
      <c r="K42" s="54">
        <f t="shared" ref="K42:L42" si="21">K433</f>
        <v>0</v>
      </c>
      <c r="L42" s="55">
        <f t="shared" si="21"/>
        <v>0</v>
      </c>
      <c r="M42" s="94"/>
    </row>
    <row r="43" spans="1:13" ht="39" customHeight="1" thickBot="1" x14ac:dyDescent="0.3">
      <c r="A43" s="106"/>
      <c r="B43" s="109"/>
      <c r="C43" s="109"/>
      <c r="D43" s="139"/>
      <c r="E43" s="33" t="s">
        <v>179</v>
      </c>
      <c r="F43" s="33" t="s">
        <v>180</v>
      </c>
      <c r="G43" s="33" t="s">
        <v>181</v>
      </c>
      <c r="H43" s="33" t="s">
        <v>180</v>
      </c>
      <c r="I43" s="40" t="s">
        <v>221</v>
      </c>
      <c r="J43" s="52">
        <f>J448</f>
        <v>2832987</v>
      </c>
      <c r="K43" s="52">
        <f t="shared" ref="K43:L43" si="22">K448</f>
        <v>2781110</v>
      </c>
      <c r="L43" s="52">
        <f t="shared" si="22"/>
        <v>2781110</v>
      </c>
      <c r="M43" s="111"/>
    </row>
    <row r="44" spans="1:13" ht="31.5" customHeight="1" thickBot="1" x14ac:dyDescent="0.3">
      <c r="A44" s="106"/>
      <c r="B44" s="109"/>
      <c r="C44" s="109"/>
      <c r="D44" s="100"/>
      <c r="E44" s="33" t="s">
        <v>179</v>
      </c>
      <c r="F44" s="33" t="s">
        <v>180</v>
      </c>
      <c r="G44" s="33" t="s">
        <v>181</v>
      </c>
      <c r="H44" s="33" t="s">
        <v>180</v>
      </c>
      <c r="I44" s="33" t="s">
        <v>222</v>
      </c>
      <c r="J44" s="50">
        <f>J463</f>
        <v>9539630.1500000004</v>
      </c>
      <c r="K44" s="56">
        <f t="shared" ref="K44:L44" si="23">K463</f>
        <v>0</v>
      </c>
      <c r="L44" s="57">
        <f t="shared" si="23"/>
        <v>0</v>
      </c>
      <c r="M44" s="94"/>
    </row>
    <row r="45" spans="1:13" ht="31.5" customHeight="1" thickBot="1" x14ac:dyDescent="0.3">
      <c r="A45" s="106"/>
      <c r="B45" s="109"/>
      <c r="C45" s="109"/>
      <c r="D45" s="100"/>
      <c r="E45" s="33" t="s">
        <v>179</v>
      </c>
      <c r="F45" s="33" t="s">
        <v>180</v>
      </c>
      <c r="G45" s="33" t="s">
        <v>181</v>
      </c>
      <c r="H45" s="33" t="s">
        <v>180</v>
      </c>
      <c r="I45" s="33" t="s">
        <v>255</v>
      </c>
      <c r="J45" s="50">
        <f>J464</f>
        <v>0</v>
      </c>
      <c r="K45" s="56">
        <f t="shared" ref="K45:L45" si="24">K464</f>
        <v>0</v>
      </c>
      <c r="L45" s="57">
        <f t="shared" si="24"/>
        <v>0</v>
      </c>
      <c r="M45" s="94"/>
    </row>
    <row r="46" spans="1:13" ht="31.5" hidden="1" customHeight="1" thickBot="1" x14ac:dyDescent="0.3">
      <c r="A46" s="106"/>
      <c r="B46" s="109"/>
      <c r="C46" s="109"/>
      <c r="D46" s="100"/>
      <c r="E46" s="33" t="s">
        <v>179</v>
      </c>
      <c r="F46" s="33" t="s">
        <v>180</v>
      </c>
      <c r="G46" s="33" t="s">
        <v>181</v>
      </c>
      <c r="H46" s="33" t="s">
        <v>180</v>
      </c>
      <c r="I46" s="33" t="s">
        <v>243</v>
      </c>
      <c r="J46" s="50">
        <f>J484</f>
        <v>1139697.48</v>
      </c>
      <c r="K46" s="56">
        <f t="shared" ref="K46:L46" si="25">K484</f>
        <v>0</v>
      </c>
      <c r="L46" s="57">
        <f t="shared" si="25"/>
        <v>0</v>
      </c>
      <c r="M46" s="94"/>
    </row>
    <row r="47" spans="1:13" ht="31.5" customHeight="1" thickBot="1" x14ac:dyDescent="0.3">
      <c r="A47" s="106"/>
      <c r="B47" s="109"/>
      <c r="C47" s="109"/>
      <c r="D47" s="100"/>
      <c r="E47" s="33" t="s">
        <v>179</v>
      </c>
      <c r="F47" s="33" t="s">
        <v>180</v>
      </c>
      <c r="G47" s="33" t="s">
        <v>181</v>
      </c>
      <c r="H47" s="33" t="s">
        <v>180</v>
      </c>
      <c r="I47" s="33" t="s">
        <v>224</v>
      </c>
      <c r="J47" s="50">
        <f>J485</f>
        <v>313581.84000000003</v>
      </c>
      <c r="K47" s="56">
        <f t="shared" ref="K47:L47" si="26">K485</f>
        <v>0</v>
      </c>
      <c r="L47" s="57">
        <f t="shared" si="26"/>
        <v>0</v>
      </c>
      <c r="M47" s="94"/>
    </row>
    <row r="48" spans="1:13" ht="39" hidden="1" customHeight="1" thickBot="1" x14ac:dyDescent="0.3">
      <c r="A48" s="106"/>
      <c r="B48" s="109"/>
      <c r="C48" s="109"/>
      <c r="D48" s="100"/>
      <c r="E48" s="33" t="s">
        <v>179</v>
      </c>
      <c r="F48" s="33" t="s">
        <v>180</v>
      </c>
      <c r="G48" s="33" t="s">
        <v>181</v>
      </c>
      <c r="H48" s="33" t="s">
        <v>223</v>
      </c>
      <c r="I48" s="33" t="s">
        <v>243</v>
      </c>
      <c r="J48" s="50">
        <f>J540</f>
        <v>0</v>
      </c>
      <c r="K48" s="56">
        <f t="shared" ref="K48:L48" si="27">K540</f>
        <v>0</v>
      </c>
      <c r="L48" s="57">
        <f t="shared" si="27"/>
        <v>0</v>
      </c>
      <c r="M48" s="94"/>
    </row>
    <row r="49" spans="1:13" ht="39" customHeight="1" thickBot="1" x14ac:dyDescent="0.3">
      <c r="A49" s="106"/>
      <c r="B49" s="109"/>
      <c r="C49" s="109"/>
      <c r="D49" s="100"/>
      <c r="E49" s="33" t="s">
        <v>179</v>
      </c>
      <c r="F49" s="33" t="s">
        <v>180</v>
      </c>
      <c r="G49" s="33" t="s">
        <v>270</v>
      </c>
      <c r="H49" s="33" t="s">
        <v>180</v>
      </c>
      <c r="I49" s="33" t="s">
        <v>271</v>
      </c>
      <c r="J49" s="50">
        <f>J614</f>
        <v>10000</v>
      </c>
      <c r="K49" s="56">
        <f t="shared" ref="K49:L49" si="28">K487</f>
        <v>0</v>
      </c>
      <c r="L49" s="57">
        <f t="shared" si="28"/>
        <v>0</v>
      </c>
      <c r="M49" s="94"/>
    </row>
    <row r="50" spans="1:13" ht="39" customHeight="1" thickBot="1" x14ac:dyDescent="0.3">
      <c r="A50" s="106"/>
      <c r="B50" s="109"/>
      <c r="C50" s="109"/>
      <c r="D50" s="100"/>
      <c r="E50" s="33" t="s">
        <v>264</v>
      </c>
      <c r="F50" s="33" t="s">
        <v>180</v>
      </c>
      <c r="G50" s="33" t="s">
        <v>270</v>
      </c>
      <c r="H50" s="33" t="s">
        <v>180</v>
      </c>
      <c r="I50" s="33" t="s">
        <v>271</v>
      </c>
      <c r="J50" s="50">
        <f>J625</f>
        <v>57500</v>
      </c>
      <c r="K50" s="56">
        <f t="shared" ref="K50:L50" si="29">K488</f>
        <v>0</v>
      </c>
      <c r="L50" s="57">
        <f t="shared" si="29"/>
        <v>0</v>
      </c>
      <c r="M50" s="94"/>
    </row>
    <row r="51" spans="1:13" ht="31.5" customHeight="1" thickBot="1" x14ac:dyDescent="0.3">
      <c r="A51" s="106"/>
      <c r="B51" s="109"/>
      <c r="C51" s="109"/>
      <c r="D51" s="100"/>
      <c r="E51" s="33" t="s">
        <v>179</v>
      </c>
      <c r="F51" s="33" t="s">
        <v>180</v>
      </c>
      <c r="G51" s="33" t="s">
        <v>181</v>
      </c>
      <c r="H51" s="33" t="s">
        <v>180</v>
      </c>
      <c r="I51" s="33" t="s">
        <v>224</v>
      </c>
      <c r="J51" s="50">
        <f>J541</f>
        <v>0</v>
      </c>
      <c r="K51" s="51">
        <f>K541</f>
        <v>2545071</v>
      </c>
      <c r="L51" s="52">
        <f>L541</f>
        <v>0</v>
      </c>
      <c r="M51" s="94"/>
    </row>
    <row r="52" spans="1:13" ht="31.5" customHeight="1" thickBot="1" x14ac:dyDescent="0.3">
      <c r="A52" s="106"/>
      <c r="B52" s="109"/>
      <c r="C52" s="109"/>
      <c r="D52" s="100"/>
      <c r="E52" s="33" t="s">
        <v>179</v>
      </c>
      <c r="F52" s="33" t="s">
        <v>180</v>
      </c>
      <c r="G52" s="33" t="s">
        <v>181</v>
      </c>
      <c r="H52" s="33" t="s">
        <v>180</v>
      </c>
      <c r="I52" s="33" t="s">
        <v>246</v>
      </c>
      <c r="J52" s="50">
        <f>J556</f>
        <v>1488410.24</v>
      </c>
      <c r="K52" s="51">
        <f t="shared" ref="K52:L52" si="30">K556</f>
        <v>0</v>
      </c>
      <c r="L52" s="52">
        <f t="shared" si="30"/>
        <v>0</v>
      </c>
      <c r="M52" s="94"/>
    </row>
    <row r="53" spans="1:13" ht="31.5" customHeight="1" thickBot="1" x14ac:dyDescent="0.3">
      <c r="A53" s="106"/>
      <c r="B53" s="109"/>
      <c r="C53" s="109"/>
      <c r="D53" s="100"/>
      <c r="E53" s="33" t="s">
        <v>179</v>
      </c>
      <c r="F53" s="33" t="s">
        <v>180</v>
      </c>
      <c r="G53" s="33" t="s">
        <v>181</v>
      </c>
      <c r="H53" s="33" t="s">
        <v>248</v>
      </c>
      <c r="I53" s="33" t="s">
        <v>249</v>
      </c>
      <c r="J53" s="50">
        <f>J566</f>
        <v>0</v>
      </c>
      <c r="K53" s="51">
        <f>K566</f>
        <v>315789.46999999997</v>
      </c>
      <c r="L53" s="52">
        <f>L566</f>
        <v>1052631.58</v>
      </c>
      <c r="M53" s="94"/>
    </row>
    <row r="54" spans="1:13" ht="42.75" customHeight="1" thickBot="1" x14ac:dyDescent="0.3">
      <c r="A54" s="106"/>
      <c r="B54" s="109"/>
      <c r="C54" s="109"/>
      <c r="D54" s="100"/>
      <c r="E54" s="32" t="s">
        <v>179</v>
      </c>
      <c r="F54" s="32" t="s">
        <v>180</v>
      </c>
      <c r="G54" s="32" t="s">
        <v>226</v>
      </c>
      <c r="H54" s="32" t="s">
        <v>180</v>
      </c>
      <c r="I54" s="32" t="s">
        <v>227</v>
      </c>
      <c r="J54" s="47">
        <f>J576</f>
        <v>19800</v>
      </c>
      <c r="K54" s="48">
        <f t="shared" ref="K54:L54" si="31">K576</f>
        <v>0</v>
      </c>
      <c r="L54" s="49">
        <f t="shared" si="31"/>
        <v>0</v>
      </c>
      <c r="M54" s="94"/>
    </row>
    <row r="55" spans="1:13" ht="30" customHeight="1" thickBot="1" x14ac:dyDescent="0.3">
      <c r="A55" s="106"/>
      <c r="B55" s="109"/>
      <c r="C55" s="109"/>
      <c r="D55" s="101"/>
      <c r="E55" s="32" t="s">
        <v>264</v>
      </c>
      <c r="F55" s="32" t="s">
        <v>180</v>
      </c>
      <c r="G55" s="32" t="s">
        <v>226</v>
      </c>
      <c r="H55" s="32" t="s">
        <v>180</v>
      </c>
      <c r="I55" s="32" t="s">
        <v>227</v>
      </c>
      <c r="J55" s="50">
        <f>J577</f>
        <v>193894</v>
      </c>
      <c r="K55" s="51">
        <v>0</v>
      </c>
      <c r="L55" s="52">
        <v>0</v>
      </c>
      <c r="M55" s="94"/>
    </row>
    <row r="56" spans="1:13" ht="27" customHeight="1" thickBot="1" x14ac:dyDescent="0.3">
      <c r="A56" s="106"/>
      <c r="B56" s="109"/>
      <c r="C56" s="109"/>
      <c r="D56" s="112" t="s">
        <v>3</v>
      </c>
      <c r="E56" s="32" t="s">
        <v>179</v>
      </c>
      <c r="F56" s="32" t="s">
        <v>180</v>
      </c>
      <c r="G56" s="32" t="s">
        <v>181</v>
      </c>
      <c r="H56" s="32" t="s">
        <v>186</v>
      </c>
      <c r="I56" s="32" t="s">
        <v>187</v>
      </c>
      <c r="J56" s="47">
        <f>J109</f>
        <v>5980</v>
      </c>
      <c r="K56" s="48">
        <f t="shared" ref="K56:L56" si="32">K109</f>
        <v>5980</v>
      </c>
      <c r="L56" s="49">
        <f t="shared" si="32"/>
        <v>5980</v>
      </c>
      <c r="M56" s="94"/>
    </row>
    <row r="57" spans="1:13" ht="30.75" customHeight="1" thickBot="1" x14ac:dyDescent="0.3">
      <c r="A57" s="106"/>
      <c r="B57" s="109"/>
      <c r="C57" s="109"/>
      <c r="D57" s="100"/>
      <c r="E57" s="33" t="s">
        <v>179</v>
      </c>
      <c r="F57" s="33" t="s">
        <v>180</v>
      </c>
      <c r="G57" s="33" t="s">
        <v>181</v>
      </c>
      <c r="H57" s="33" t="s">
        <v>190</v>
      </c>
      <c r="I57" s="33" t="s">
        <v>191</v>
      </c>
      <c r="J57" s="50">
        <f>J139</f>
        <v>793060</v>
      </c>
      <c r="K57" s="51">
        <f t="shared" ref="K57:L57" si="33">K139</f>
        <v>793060</v>
      </c>
      <c r="L57" s="52">
        <f t="shared" si="33"/>
        <v>793060</v>
      </c>
      <c r="M57" s="94"/>
    </row>
    <row r="58" spans="1:13" ht="30.75" customHeight="1" thickBot="1" x14ac:dyDescent="0.3">
      <c r="A58" s="106"/>
      <c r="B58" s="109"/>
      <c r="C58" s="109"/>
      <c r="D58" s="101"/>
      <c r="E58" s="33" t="s">
        <v>179</v>
      </c>
      <c r="F58" s="33" t="s">
        <v>180</v>
      </c>
      <c r="G58" s="33" t="s">
        <v>181</v>
      </c>
      <c r="H58" s="33" t="s">
        <v>209</v>
      </c>
      <c r="I58" s="33" t="s">
        <v>210</v>
      </c>
      <c r="J58" s="50">
        <f>J287</f>
        <v>122358.11</v>
      </c>
      <c r="K58" s="51">
        <f t="shared" ref="K58:L58" si="34">K287</f>
        <v>127007.72</v>
      </c>
      <c r="L58" s="52">
        <f t="shared" si="34"/>
        <v>132088.04</v>
      </c>
      <c r="M58" s="94"/>
    </row>
    <row r="59" spans="1:13" ht="30.75" hidden="1" customHeight="1" thickBot="1" x14ac:dyDescent="0.3">
      <c r="A59" s="106"/>
      <c r="B59" s="109"/>
      <c r="C59" s="109"/>
      <c r="D59" s="38"/>
      <c r="E59" s="33"/>
      <c r="F59" s="33"/>
      <c r="G59" s="33"/>
      <c r="H59" s="33"/>
      <c r="I59" s="33"/>
      <c r="J59" s="50"/>
      <c r="K59" s="51"/>
      <c r="L59" s="52"/>
      <c r="M59" s="94"/>
    </row>
    <row r="60" spans="1:13" ht="30.75" hidden="1" customHeight="1" thickBot="1" x14ac:dyDescent="0.3">
      <c r="A60" s="106"/>
      <c r="B60" s="109"/>
      <c r="C60" s="109"/>
      <c r="D60" s="38"/>
      <c r="E60" s="33"/>
      <c r="F60" s="33"/>
      <c r="G60" s="33"/>
      <c r="H60" s="33"/>
      <c r="I60" s="33"/>
      <c r="J60" s="50"/>
      <c r="K60" s="51"/>
      <c r="L60" s="52"/>
      <c r="M60" s="94"/>
    </row>
    <row r="61" spans="1:13" ht="29.25" customHeight="1" thickBot="1" x14ac:dyDescent="0.3">
      <c r="A61" s="106"/>
      <c r="B61" s="109"/>
      <c r="C61" s="109"/>
      <c r="D61" s="112" t="s">
        <v>4</v>
      </c>
      <c r="E61" s="32" t="s">
        <v>179</v>
      </c>
      <c r="F61" s="32" t="s">
        <v>180</v>
      </c>
      <c r="G61" s="32" t="s">
        <v>181</v>
      </c>
      <c r="H61" s="32" t="s">
        <v>188</v>
      </c>
      <c r="I61" s="32" t="s">
        <v>189</v>
      </c>
      <c r="J61" s="47">
        <f>J130</f>
        <v>815345</v>
      </c>
      <c r="K61" s="48">
        <f t="shared" ref="K61:L61" si="35">K130</f>
        <v>815345</v>
      </c>
      <c r="L61" s="49">
        <f t="shared" si="35"/>
        <v>815345</v>
      </c>
      <c r="M61" s="94"/>
    </row>
    <row r="62" spans="1:13" ht="30.75" customHeight="1" thickBot="1" x14ac:dyDescent="0.3">
      <c r="A62" s="106"/>
      <c r="B62" s="109"/>
      <c r="C62" s="109"/>
      <c r="D62" s="100"/>
      <c r="E62" s="33" t="s">
        <v>179</v>
      </c>
      <c r="F62" s="33" t="s">
        <v>180</v>
      </c>
      <c r="G62" s="33" t="s">
        <v>181</v>
      </c>
      <c r="H62" s="33" t="s">
        <v>193</v>
      </c>
      <c r="I62" s="33" t="s">
        <v>194</v>
      </c>
      <c r="J62" s="50">
        <f>J176</f>
        <v>65462.75</v>
      </c>
      <c r="K62" s="51">
        <f t="shared" ref="K62:L62" si="36">K176</f>
        <v>70699.77</v>
      </c>
      <c r="L62" s="52">
        <f t="shared" si="36"/>
        <v>78555.3</v>
      </c>
      <c r="M62" s="94"/>
    </row>
    <row r="63" spans="1:13" ht="30.75" customHeight="1" thickBot="1" x14ac:dyDescent="0.3">
      <c r="A63" s="106"/>
      <c r="B63" s="109"/>
      <c r="C63" s="109"/>
      <c r="D63" s="100"/>
      <c r="E63" s="33" t="s">
        <v>179</v>
      </c>
      <c r="F63" s="33" t="s">
        <v>180</v>
      </c>
      <c r="G63" s="33" t="s">
        <v>181</v>
      </c>
      <c r="H63" s="33" t="s">
        <v>195</v>
      </c>
      <c r="I63" s="33" t="s">
        <v>235</v>
      </c>
      <c r="J63" s="50">
        <f>J207</f>
        <v>31490998</v>
      </c>
      <c r="K63" s="51">
        <f t="shared" ref="K63:L63" si="37">K207</f>
        <v>0</v>
      </c>
      <c r="L63" s="52">
        <f t="shared" si="37"/>
        <v>0</v>
      </c>
      <c r="M63" s="94"/>
    </row>
    <row r="64" spans="1:13" ht="30.75" customHeight="1" thickBot="1" x14ac:dyDescent="0.3">
      <c r="A64" s="106"/>
      <c r="B64" s="109"/>
      <c r="C64" s="109"/>
      <c r="D64" s="100"/>
      <c r="E64" s="33" t="s">
        <v>179</v>
      </c>
      <c r="F64" s="33" t="s">
        <v>180</v>
      </c>
      <c r="G64" s="33" t="s">
        <v>181</v>
      </c>
      <c r="H64" s="33" t="s">
        <v>203</v>
      </c>
      <c r="I64" s="33" t="s">
        <v>204</v>
      </c>
      <c r="J64" s="50">
        <f>J247</f>
        <v>165000</v>
      </c>
      <c r="K64" s="51">
        <f t="shared" ref="K64:L64" si="38">K247</f>
        <v>165000</v>
      </c>
      <c r="L64" s="52">
        <f t="shared" si="38"/>
        <v>165000</v>
      </c>
      <c r="M64" s="94"/>
    </row>
    <row r="65" spans="1:13" ht="30.75" customHeight="1" thickBot="1" x14ac:dyDescent="0.3">
      <c r="A65" s="106"/>
      <c r="B65" s="109"/>
      <c r="C65" s="109"/>
      <c r="D65" s="100"/>
      <c r="E65" s="33" t="s">
        <v>179</v>
      </c>
      <c r="F65" s="33" t="s">
        <v>180</v>
      </c>
      <c r="G65" s="33" t="s">
        <v>181</v>
      </c>
      <c r="H65" s="33" t="s">
        <v>203</v>
      </c>
      <c r="I65" s="33" t="s">
        <v>205</v>
      </c>
      <c r="J65" s="50">
        <f>J248</f>
        <v>652116</v>
      </c>
      <c r="K65" s="51">
        <f t="shared" ref="K65:L65" si="39">K248</f>
        <v>652116</v>
      </c>
      <c r="L65" s="52">
        <f t="shared" si="39"/>
        <v>652116</v>
      </c>
      <c r="M65" s="94"/>
    </row>
    <row r="66" spans="1:13" ht="30.75" customHeight="1" thickBot="1" x14ac:dyDescent="0.3">
      <c r="A66" s="106"/>
      <c r="B66" s="109"/>
      <c r="C66" s="109"/>
      <c r="D66" s="100"/>
      <c r="E66" s="33" t="s">
        <v>179</v>
      </c>
      <c r="F66" s="33" t="s">
        <v>180</v>
      </c>
      <c r="G66" s="33" t="s">
        <v>181</v>
      </c>
      <c r="H66" s="33" t="s">
        <v>203</v>
      </c>
      <c r="I66" s="33" t="s">
        <v>206</v>
      </c>
      <c r="J66" s="50">
        <f>J249</f>
        <v>28000</v>
      </c>
      <c r="K66" s="51">
        <f t="shared" ref="K66:L66" si="40">K249</f>
        <v>28000</v>
      </c>
      <c r="L66" s="52">
        <f t="shared" si="40"/>
        <v>35000</v>
      </c>
      <c r="M66" s="94"/>
    </row>
    <row r="67" spans="1:13" ht="30.75" customHeight="1" thickBot="1" x14ac:dyDescent="0.3">
      <c r="A67" s="106"/>
      <c r="B67" s="109"/>
      <c r="C67" s="109"/>
      <c r="D67" s="100"/>
      <c r="E67" s="33" t="s">
        <v>179</v>
      </c>
      <c r="F67" s="33" t="s">
        <v>180</v>
      </c>
      <c r="G67" s="33" t="s">
        <v>181</v>
      </c>
      <c r="H67" s="33" t="s">
        <v>203</v>
      </c>
      <c r="I67" s="33" t="s">
        <v>207</v>
      </c>
      <c r="J67" s="50">
        <f>J250</f>
        <v>12563684</v>
      </c>
      <c r="K67" s="51">
        <f t="shared" ref="K67:L67" si="41">K250</f>
        <v>8078884</v>
      </c>
      <c r="L67" s="52">
        <f t="shared" si="41"/>
        <v>8610384</v>
      </c>
      <c r="M67" s="94"/>
    </row>
    <row r="68" spans="1:13" ht="30.75" customHeight="1" thickBot="1" x14ac:dyDescent="0.3">
      <c r="A68" s="106"/>
      <c r="B68" s="109"/>
      <c r="C68" s="109"/>
      <c r="D68" s="100"/>
      <c r="E68" s="33" t="s">
        <v>179</v>
      </c>
      <c r="F68" s="33" t="s">
        <v>180</v>
      </c>
      <c r="G68" s="33" t="s">
        <v>181</v>
      </c>
      <c r="H68" s="33" t="s">
        <v>203</v>
      </c>
      <c r="I68" s="33" t="s">
        <v>208</v>
      </c>
      <c r="J68" s="50">
        <f>J251</f>
        <v>10035960</v>
      </c>
      <c r="K68" s="51">
        <f t="shared" ref="K68:L68" si="42">K251</f>
        <v>10035960</v>
      </c>
      <c r="L68" s="52">
        <f t="shared" si="42"/>
        <v>10035960</v>
      </c>
      <c r="M68" s="94"/>
    </row>
    <row r="69" spans="1:13" ht="30.75" customHeight="1" thickBot="1" x14ac:dyDescent="0.3">
      <c r="A69" s="106"/>
      <c r="B69" s="109"/>
      <c r="C69" s="109"/>
      <c r="D69" s="100"/>
      <c r="E69" s="33" t="s">
        <v>179</v>
      </c>
      <c r="F69" s="33" t="s">
        <v>180</v>
      </c>
      <c r="G69" s="33" t="s">
        <v>181</v>
      </c>
      <c r="H69" s="33" t="s">
        <v>214</v>
      </c>
      <c r="I69" s="33" t="s">
        <v>215</v>
      </c>
      <c r="J69" s="50">
        <f>J326</f>
        <v>163029</v>
      </c>
      <c r="K69" s="51">
        <f t="shared" ref="K69:L69" si="43">K326</f>
        <v>163029</v>
      </c>
      <c r="L69" s="52">
        <f t="shared" si="43"/>
        <v>163029</v>
      </c>
      <c r="M69" s="94"/>
    </row>
    <row r="70" spans="1:13" ht="30.75" customHeight="1" thickBot="1" x14ac:dyDescent="0.3">
      <c r="A70" s="106"/>
      <c r="B70" s="109"/>
      <c r="C70" s="109"/>
      <c r="D70" s="100"/>
      <c r="E70" s="33" t="s">
        <v>179</v>
      </c>
      <c r="F70" s="33" t="s">
        <v>180</v>
      </c>
      <c r="G70" s="33" t="s">
        <v>181</v>
      </c>
      <c r="H70" s="33" t="s">
        <v>180</v>
      </c>
      <c r="I70" s="33" t="s">
        <v>262</v>
      </c>
      <c r="J70" s="50">
        <f>J425</f>
        <v>2208000</v>
      </c>
      <c r="K70" s="51">
        <f t="shared" ref="K70:L70" si="44">K425</f>
        <v>0</v>
      </c>
      <c r="L70" s="52">
        <f t="shared" si="44"/>
        <v>0</v>
      </c>
      <c r="M70" s="94"/>
    </row>
    <row r="71" spans="1:13" ht="32.25" hidden="1" customHeight="1" thickBot="1" x14ac:dyDescent="0.3">
      <c r="A71" s="106"/>
      <c r="B71" s="109"/>
      <c r="C71" s="109"/>
      <c r="D71" s="100"/>
      <c r="E71" s="33" t="s">
        <v>179</v>
      </c>
      <c r="F71" s="33" t="s">
        <v>180</v>
      </c>
      <c r="G71" s="33" t="s">
        <v>181</v>
      </c>
      <c r="H71" s="33" t="s">
        <v>180</v>
      </c>
      <c r="I71" s="33" t="s">
        <v>255</v>
      </c>
      <c r="J71" s="50">
        <f>J466</f>
        <v>0</v>
      </c>
      <c r="K71" s="51">
        <f t="shared" ref="K71:L71" si="45">K466</f>
        <v>0</v>
      </c>
      <c r="L71" s="52">
        <f t="shared" si="45"/>
        <v>0</v>
      </c>
      <c r="M71" s="94"/>
    </row>
    <row r="72" spans="1:13" ht="30.75" customHeight="1" thickBot="1" x14ac:dyDescent="0.3">
      <c r="A72" s="106"/>
      <c r="B72" s="109"/>
      <c r="C72" s="109"/>
      <c r="D72" s="100"/>
      <c r="E72" s="33" t="s">
        <v>179</v>
      </c>
      <c r="F72" s="33" t="s">
        <v>180</v>
      </c>
      <c r="G72" s="33" t="s">
        <v>181</v>
      </c>
      <c r="H72" s="33" t="s">
        <v>242</v>
      </c>
      <c r="I72" s="33" t="s">
        <v>224</v>
      </c>
      <c r="J72" s="50">
        <f>J487</f>
        <v>5845777.5</v>
      </c>
      <c r="K72" s="51">
        <f t="shared" ref="K72:L72" si="46">K487</f>
        <v>0</v>
      </c>
      <c r="L72" s="52">
        <f t="shared" si="46"/>
        <v>0</v>
      </c>
      <c r="M72" s="94"/>
    </row>
    <row r="73" spans="1:13" ht="27.75" customHeight="1" thickBot="1" x14ac:dyDescent="0.3">
      <c r="A73" s="106"/>
      <c r="B73" s="109"/>
      <c r="C73" s="109"/>
      <c r="D73" s="101"/>
      <c r="E73" s="32" t="s">
        <v>179</v>
      </c>
      <c r="F73" s="32" t="s">
        <v>180</v>
      </c>
      <c r="G73" s="32" t="s">
        <v>181</v>
      </c>
      <c r="H73" s="32" t="s">
        <v>248</v>
      </c>
      <c r="I73" s="32" t="s">
        <v>249</v>
      </c>
      <c r="J73" s="58">
        <f>J568</f>
        <v>0</v>
      </c>
      <c r="K73" s="48">
        <f>K568</f>
        <v>6000000</v>
      </c>
      <c r="L73" s="49">
        <f>L568</f>
        <v>20000000</v>
      </c>
      <c r="M73" s="94"/>
    </row>
    <row r="74" spans="1:13" ht="30.75" thickBot="1" x14ac:dyDescent="0.3">
      <c r="A74" s="106"/>
      <c r="B74" s="109"/>
      <c r="C74" s="109"/>
      <c r="D74" s="9" t="s">
        <v>5</v>
      </c>
      <c r="E74" s="32"/>
      <c r="F74" s="32"/>
      <c r="G74" s="32"/>
      <c r="H74" s="32"/>
      <c r="I74" s="39"/>
      <c r="J74" s="52">
        <f>J451+J467</f>
        <v>2207145</v>
      </c>
      <c r="K74" s="59">
        <f t="shared" ref="K74:L74" si="47">K451+K467</f>
        <v>88000</v>
      </c>
      <c r="L74" s="52">
        <f t="shared" si="47"/>
        <v>88000</v>
      </c>
      <c r="M74" s="94"/>
    </row>
    <row r="75" spans="1:13" ht="35.25" customHeight="1" thickBot="1" x14ac:dyDescent="0.3">
      <c r="A75" s="107"/>
      <c r="B75" s="110"/>
      <c r="C75" s="110"/>
      <c r="D75" s="9" t="s">
        <v>6</v>
      </c>
      <c r="E75" s="32"/>
      <c r="F75" s="32"/>
      <c r="G75" s="32"/>
      <c r="H75" s="32"/>
      <c r="I75" s="32"/>
      <c r="J75" s="18">
        <f>SUM(J21:J74)</f>
        <v>112711829.48</v>
      </c>
      <c r="K75" s="26">
        <f>SUM(K21:K74)</f>
        <v>52954284.959999993</v>
      </c>
      <c r="L75" s="8">
        <f>SUM(L21:L74)</f>
        <v>66001855.920000002</v>
      </c>
      <c r="M75" s="95"/>
    </row>
    <row r="76" spans="1:13" ht="45.75" customHeight="1" thickBot="1" x14ac:dyDescent="0.3">
      <c r="A76" s="105">
        <v>1</v>
      </c>
      <c r="B76" s="108" t="s">
        <v>39</v>
      </c>
      <c r="C76" s="108" t="s">
        <v>2</v>
      </c>
      <c r="D76" s="112" t="s">
        <v>17</v>
      </c>
      <c r="E76" s="32" t="s">
        <v>179</v>
      </c>
      <c r="F76" s="32" t="s">
        <v>180</v>
      </c>
      <c r="G76" s="32" t="s">
        <v>181</v>
      </c>
      <c r="H76" s="32" t="s">
        <v>182</v>
      </c>
      <c r="I76" s="32" t="s">
        <v>183</v>
      </c>
      <c r="J76" s="18">
        <f>J83</f>
        <v>1117851</v>
      </c>
      <c r="K76" s="26">
        <f t="shared" ref="K76:L76" si="48">K83</f>
        <v>1046629</v>
      </c>
      <c r="L76" s="8">
        <f t="shared" si="48"/>
        <v>1046629</v>
      </c>
      <c r="M76" s="93" t="s">
        <v>229</v>
      </c>
    </row>
    <row r="77" spans="1:13" ht="45.75" customHeight="1" thickBot="1" x14ac:dyDescent="0.3">
      <c r="A77" s="106"/>
      <c r="B77" s="109"/>
      <c r="C77" s="109"/>
      <c r="D77" s="100"/>
      <c r="E77" s="32" t="s">
        <v>179</v>
      </c>
      <c r="F77" s="32" t="s">
        <v>180</v>
      </c>
      <c r="G77" s="32" t="s">
        <v>181</v>
      </c>
      <c r="H77" s="32" t="s">
        <v>182</v>
      </c>
      <c r="I77" s="32" t="s">
        <v>184</v>
      </c>
      <c r="J77" s="18">
        <f>J88</f>
        <v>11612294</v>
      </c>
      <c r="K77" s="26">
        <f t="shared" ref="K77:L77" si="49">K88</f>
        <v>10754282</v>
      </c>
      <c r="L77" s="8">
        <f t="shared" si="49"/>
        <v>10709546</v>
      </c>
      <c r="M77" s="94"/>
    </row>
    <row r="78" spans="1:13" ht="45.75" customHeight="1" thickBot="1" x14ac:dyDescent="0.3">
      <c r="A78" s="106"/>
      <c r="B78" s="109"/>
      <c r="C78" s="109"/>
      <c r="D78" s="101"/>
      <c r="E78" s="32" t="s">
        <v>179</v>
      </c>
      <c r="F78" s="32" t="s">
        <v>180</v>
      </c>
      <c r="G78" s="32" t="s">
        <v>181</v>
      </c>
      <c r="H78" s="32" t="s">
        <v>182</v>
      </c>
      <c r="I78" s="32" t="s">
        <v>185</v>
      </c>
      <c r="J78" s="18">
        <f>J93</f>
        <v>170000</v>
      </c>
      <c r="K78" s="26">
        <f t="shared" ref="K78:L78" si="50">K93</f>
        <v>0</v>
      </c>
      <c r="L78" s="8">
        <f t="shared" si="50"/>
        <v>0</v>
      </c>
      <c r="M78" s="94"/>
    </row>
    <row r="79" spans="1:13" ht="45.75" customHeight="1" thickBot="1" x14ac:dyDescent="0.3">
      <c r="A79" s="106"/>
      <c r="B79" s="109"/>
      <c r="C79" s="109"/>
      <c r="D79" s="9" t="s">
        <v>3</v>
      </c>
      <c r="E79" s="32"/>
      <c r="F79" s="32"/>
      <c r="G79" s="32"/>
      <c r="H79" s="32"/>
      <c r="I79" s="32"/>
      <c r="J79" s="18">
        <f t="shared" ref="J79:J81" si="51">J84+J89+J94+J104</f>
        <v>0</v>
      </c>
      <c r="K79" s="26">
        <f t="shared" ref="K79:L79" si="52">K84+K89+K94+K104</f>
        <v>0</v>
      </c>
      <c r="L79" s="8">
        <f t="shared" si="52"/>
        <v>0</v>
      </c>
      <c r="M79" s="94"/>
    </row>
    <row r="80" spans="1:13" ht="45.75" customHeight="1" thickBot="1" x14ac:dyDescent="0.3">
      <c r="A80" s="106"/>
      <c r="B80" s="109"/>
      <c r="C80" s="109"/>
      <c r="D80" s="9" t="s">
        <v>4</v>
      </c>
      <c r="E80" s="32"/>
      <c r="F80" s="32"/>
      <c r="G80" s="32"/>
      <c r="H80" s="32"/>
      <c r="I80" s="32"/>
      <c r="J80" s="18">
        <v>0</v>
      </c>
      <c r="K80" s="26">
        <v>0</v>
      </c>
      <c r="L80" s="8">
        <v>0</v>
      </c>
      <c r="M80" s="94"/>
    </row>
    <row r="81" spans="1:13" ht="30.75" customHeight="1" thickBot="1" x14ac:dyDescent="0.3">
      <c r="A81" s="106"/>
      <c r="B81" s="109"/>
      <c r="C81" s="109"/>
      <c r="D81" s="9" t="s">
        <v>5</v>
      </c>
      <c r="E81" s="32"/>
      <c r="F81" s="32"/>
      <c r="G81" s="32"/>
      <c r="H81" s="32"/>
      <c r="I81" s="32"/>
      <c r="J81" s="18">
        <f t="shared" si="51"/>
        <v>0</v>
      </c>
      <c r="K81" s="26">
        <f t="shared" ref="K81:L81" si="53">K86+K91+K96+K106</f>
        <v>0</v>
      </c>
      <c r="L81" s="8">
        <f t="shared" si="53"/>
        <v>0</v>
      </c>
      <c r="M81" s="94"/>
    </row>
    <row r="82" spans="1:13" ht="16.5" customHeight="1" thickBot="1" x14ac:dyDescent="0.3">
      <c r="A82" s="107"/>
      <c r="B82" s="110"/>
      <c r="C82" s="110"/>
      <c r="D82" s="9" t="s">
        <v>6</v>
      </c>
      <c r="E82" s="32"/>
      <c r="F82" s="32"/>
      <c r="G82" s="32"/>
      <c r="H82" s="32"/>
      <c r="I82" s="32"/>
      <c r="J82" s="18">
        <f>J76+J77+J78</f>
        <v>12900145</v>
      </c>
      <c r="K82" s="18">
        <f t="shared" ref="K82:L82" si="54">K76+K77+K78</f>
        <v>11800911</v>
      </c>
      <c r="L82" s="18">
        <f t="shared" si="54"/>
        <v>11756175</v>
      </c>
      <c r="M82" s="95"/>
    </row>
    <row r="83" spans="1:13" ht="45" customHeight="1" thickBot="1" x14ac:dyDescent="0.3">
      <c r="A83" s="69" t="s">
        <v>40</v>
      </c>
      <c r="B83" s="108" t="s">
        <v>120</v>
      </c>
      <c r="C83" s="108" t="s">
        <v>2</v>
      </c>
      <c r="D83" s="9" t="s">
        <v>17</v>
      </c>
      <c r="E83" s="32" t="s">
        <v>179</v>
      </c>
      <c r="F83" s="32" t="s">
        <v>180</v>
      </c>
      <c r="G83" s="32" t="s">
        <v>181</v>
      </c>
      <c r="H83" s="32" t="s">
        <v>182</v>
      </c>
      <c r="I83" s="32" t="s">
        <v>183</v>
      </c>
      <c r="J83" s="18">
        <f>1046629+71222</f>
        <v>1117851</v>
      </c>
      <c r="K83" s="26">
        <v>1046629</v>
      </c>
      <c r="L83" s="8">
        <v>1046629</v>
      </c>
      <c r="M83" s="93"/>
    </row>
    <row r="84" spans="1:13" ht="45.75" customHeight="1" thickBot="1" x14ac:dyDescent="0.3">
      <c r="A84" s="115"/>
      <c r="B84" s="109"/>
      <c r="C84" s="109"/>
      <c r="D84" s="9" t="s">
        <v>3</v>
      </c>
      <c r="E84" s="32"/>
      <c r="F84" s="32"/>
      <c r="G84" s="32"/>
      <c r="H84" s="32"/>
      <c r="I84" s="32"/>
      <c r="J84" s="18">
        <v>0</v>
      </c>
      <c r="K84" s="26">
        <v>0</v>
      </c>
      <c r="L84" s="8">
        <v>0</v>
      </c>
      <c r="M84" s="94"/>
    </row>
    <row r="85" spans="1:13" ht="46.5" customHeight="1" thickBot="1" x14ac:dyDescent="0.3">
      <c r="A85" s="115"/>
      <c r="B85" s="109"/>
      <c r="C85" s="109"/>
      <c r="D85" s="9" t="s">
        <v>4</v>
      </c>
      <c r="E85" s="32"/>
      <c r="F85" s="32"/>
      <c r="G85" s="32"/>
      <c r="H85" s="32"/>
      <c r="I85" s="32"/>
      <c r="J85" s="18">
        <v>0</v>
      </c>
      <c r="K85" s="26">
        <v>0</v>
      </c>
      <c r="L85" s="8">
        <v>0</v>
      </c>
      <c r="M85" s="94"/>
    </row>
    <row r="86" spans="1:13" ht="33" customHeight="1" thickBot="1" x14ac:dyDescent="0.3">
      <c r="A86" s="115"/>
      <c r="B86" s="109"/>
      <c r="C86" s="109"/>
      <c r="D86" s="9" t="s">
        <v>5</v>
      </c>
      <c r="E86" s="32"/>
      <c r="F86" s="32"/>
      <c r="G86" s="32"/>
      <c r="H86" s="32"/>
      <c r="I86" s="32"/>
      <c r="J86" s="18">
        <v>0</v>
      </c>
      <c r="K86" s="26">
        <v>0</v>
      </c>
      <c r="L86" s="8">
        <v>0</v>
      </c>
      <c r="M86" s="94"/>
    </row>
    <row r="87" spans="1:13" ht="23.25" customHeight="1" thickBot="1" x14ac:dyDescent="0.3">
      <c r="A87" s="116"/>
      <c r="B87" s="110"/>
      <c r="C87" s="110"/>
      <c r="D87" s="9" t="s">
        <v>6</v>
      </c>
      <c r="E87" s="32"/>
      <c r="F87" s="32"/>
      <c r="G87" s="32"/>
      <c r="H87" s="32"/>
      <c r="I87" s="32"/>
      <c r="J87" s="18">
        <f>J83+J84+J85+J86</f>
        <v>1117851</v>
      </c>
      <c r="K87" s="26">
        <f t="shared" ref="K87:L87" si="55">K83+K84+K85+K86</f>
        <v>1046629</v>
      </c>
      <c r="L87" s="8">
        <f t="shared" si="55"/>
        <v>1046629</v>
      </c>
      <c r="M87" s="95"/>
    </row>
    <row r="88" spans="1:13" ht="48" customHeight="1" thickBot="1" x14ac:dyDescent="0.3">
      <c r="A88" s="69" t="s">
        <v>41</v>
      </c>
      <c r="B88" s="108" t="s">
        <v>7</v>
      </c>
      <c r="C88" s="108" t="s">
        <v>2</v>
      </c>
      <c r="D88" s="9" t="s">
        <v>17</v>
      </c>
      <c r="E88" s="32" t="s">
        <v>179</v>
      </c>
      <c r="F88" s="32" t="s">
        <v>180</v>
      </c>
      <c r="G88" s="32" t="s">
        <v>181</v>
      </c>
      <c r="H88" s="32" t="s">
        <v>182</v>
      </c>
      <c r="I88" s="32" t="s">
        <v>184</v>
      </c>
      <c r="J88" s="18">
        <f>10762177-212653+207482+855288</f>
        <v>11612294</v>
      </c>
      <c r="K88" s="26">
        <f>10762177-7895</f>
        <v>10754282</v>
      </c>
      <c r="L88" s="8">
        <f>10762177-52631</f>
        <v>10709546</v>
      </c>
      <c r="M88" s="93"/>
    </row>
    <row r="89" spans="1:13" ht="51.75" customHeight="1" thickBot="1" x14ac:dyDescent="0.3">
      <c r="A89" s="115"/>
      <c r="B89" s="109"/>
      <c r="C89" s="109"/>
      <c r="D89" s="9" t="s">
        <v>3</v>
      </c>
      <c r="E89" s="32"/>
      <c r="F89" s="32"/>
      <c r="G89" s="32"/>
      <c r="H89" s="32"/>
      <c r="I89" s="32"/>
      <c r="J89" s="18">
        <v>0</v>
      </c>
      <c r="K89" s="26">
        <v>0</v>
      </c>
      <c r="L89" s="8">
        <v>0</v>
      </c>
      <c r="M89" s="94"/>
    </row>
    <row r="90" spans="1:13" ht="52.5" customHeight="1" thickBot="1" x14ac:dyDescent="0.3">
      <c r="A90" s="115"/>
      <c r="B90" s="109"/>
      <c r="C90" s="109"/>
      <c r="D90" s="9" t="s">
        <v>4</v>
      </c>
      <c r="E90" s="32"/>
      <c r="F90" s="32"/>
      <c r="G90" s="32"/>
      <c r="H90" s="32"/>
      <c r="I90" s="32"/>
      <c r="J90" s="18">
        <v>0</v>
      </c>
      <c r="K90" s="26">
        <v>0</v>
      </c>
      <c r="L90" s="8">
        <v>0</v>
      </c>
      <c r="M90" s="94"/>
    </row>
    <row r="91" spans="1:13" ht="35.25" customHeight="1" thickBot="1" x14ac:dyDescent="0.3">
      <c r="A91" s="115"/>
      <c r="B91" s="109"/>
      <c r="C91" s="109"/>
      <c r="D91" s="9" t="s">
        <v>5</v>
      </c>
      <c r="E91" s="32"/>
      <c r="F91" s="32"/>
      <c r="G91" s="32"/>
      <c r="H91" s="32"/>
      <c r="I91" s="32"/>
      <c r="J91" s="18">
        <v>0</v>
      </c>
      <c r="K91" s="26">
        <v>0</v>
      </c>
      <c r="L91" s="8">
        <v>0</v>
      </c>
      <c r="M91" s="94"/>
    </row>
    <row r="92" spans="1:13" ht="27.75" customHeight="1" thickBot="1" x14ac:dyDescent="0.3">
      <c r="A92" s="116"/>
      <c r="B92" s="110"/>
      <c r="C92" s="110"/>
      <c r="D92" s="10" t="s">
        <v>6</v>
      </c>
      <c r="E92" s="32"/>
      <c r="F92" s="32"/>
      <c r="G92" s="32"/>
      <c r="H92" s="32"/>
      <c r="I92" s="32"/>
      <c r="J92" s="18">
        <f t="shared" ref="J92" si="56">J88+J89+J90+J91</f>
        <v>11612294</v>
      </c>
      <c r="K92" s="26">
        <f t="shared" ref="K92:L92" si="57">K88+K89+K90+K91</f>
        <v>10754282</v>
      </c>
      <c r="L92" s="8">
        <f t="shared" si="57"/>
        <v>10709546</v>
      </c>
      <c r="M92" s="95"/>
    </row>
    <row r="93" spans="1:13" ht="48.75" customHeight="1" thickBot="1" x14ac:dyDescent="0.3">
      <c r="A93" s="69" t="s">
        <v>42</v>
      </c>
      <c r="B93" s="108" t="s">
        <v>38</v>
      </c>
      <c r="C93" s="108" t="s">
        <v>2</v>
      </c>
      <c r="D93" s="9" t="s">
        <v>17</v>
      </c>
      <c r="E93" s="32" t="s">
        <v>179</v>
      </c>
      <c r="F93" s="32" t="s">
        <v>180</v>
      </c>
      <c r="G93" s="32" t="s">
        <v>181</v>
      </c>
      <c r="H93" s="32" t="s">
        <v>182</v>
      </c>
      <c r="I93" s="32" t="s">
        <v>185</v>
      </c>
      <c r="J93" s="18">
        <v>170000</v>
      </c>
      <c r="K93" s="26">
        <v>0</v>
      </c>
      <c r="L93" s="8">
        <v>0</v>
      </c>
      <c r="M93" s="66"/>
    </row>
    <row r="94" spans="1:13" ht="46.5" customHeight="1" thickBot="1" x14ac:dyDescent="0.3">
      <c r="A94" s="115"/>
      <c r="B94" s="109"/>
      <c r="C94" s="109"/>
      <c r="D94" s="9" t="s">
        <v>3</v>
      </c>
      <c r="E94" s="32"/>
      <c r="F94" s="32"/>
      <c r="G94" s="32"/>
      <c r="H94" s="32"/>
      <c r="I94" s="32"/>
      <c r="J94" s="18">
        <v>0</v>
      </c>
      <c r="K94" s="26">
        <v>0</v>
      </c>
      <c r="L94" s="8">
        <v>0</v>
      </c>
      <c r="M94" s="67"/>
    </row>
    <row r="95" spans="1:13" ht="50.25" customHeight="1" thickBot="1" x14ac:dyDescent="0.3">
      <c r="A95" s="115"/>
      <c r="B95" s="109"/>
      <c r="C95" s="109"/>
      <c r="D95" s="9" t="s">
        <v>4</v>
      </c>
      <c r="E95" s="32"/>
      <c r="F95" s="32"/>
      <c r="G95" s="32"/>
      <c r="H95" s="32"/>
      <c r="I95" s="32"/>
      <c r="J95" s="18">
        <v>0</v>
      </c>
      <c r="K95" s="26">
        <v>0</v>
      </c>
      <c r="L95" s="8">
        <v>0</v>
      </c>
      <c r="M95" s="67"/>
    </row>
    <row r="96" spans="1:13" ht="42.75" customHeight="1" thickBot="1" x14ac:dyDescent="0.3">
      <c r="A96" s="115"/>
      <c r="B96" s="109"/>
      <c r="C96" s="109"/>
      <c r="D96" s="9" t="s">
        <v>5</v>
      </c>
      <c r="E96" s="32"/>
      <c r="F96" s="32"/>
      <c r="G96" s="32"/>
      <c r="H96" s="32"/>
      <c r="I96" s="32"/>
      <c r="J96" s="18">
        <v>0</v>
      </c>
      <c r="K96" s="26">
        <v>0</v>
      </c>
      <c r="L96" s="8">
        <v>0</v>
      </c>
      <c r="M96" s="67"/>
    </row>
    <row r="97" spans="1:13" ht="27.75" customHeight="1" thickBot="1" x14ac:dyDescent="0.3">
      <c r="A97" s="116"/>
      <c r="B97" s="110"/>
      <c r="C97" s="110"/>
      <c r="D97" s="10" t="s">
        <v>6</v>
      </c>
      <c r="E97" s="32"/>
      <c r="F97" s="32"/>
      <c r="G97" s="32"/>
      <c r="H97" s="32"/>
      <c r="I97" s="32"/>
      <c r="J97" s="18">
        <f t="shared" ref="J97" si="58">J93+J94+J95+J96</f>
        <v>170000</v>
      </c>
      <c r="K97" s="26">
        <f t="shared" ref="K97:L97" si="59">K93+K94+K95+K96</f>
        <v>0</v>
      </c>
      <c r="L97" s="8">
        <f t="shared" si="59"/>
        <v>0</v>
      </c>
      <c r="M97" s="68"/>
    </row>
    <row r="98" spans="1:13" ht="51" hidden="1" customHeight="1" thickBot="1" x14ac:dyDescent="0.3">
      <c r="A98" s="69" t="s">
        <v>43</v>
      </c>
      <c r="B98" s="108" t="s">
        <v>152</v>
      </c>
      <c r="C98" s="108" t="s">
        <v>2</v>
      </c>
      <c r="D98" s="9" t="s">
        <v>17</v>
      </c>
      <c r="E98" s="32"/>
      <c r="F98" s="32"/>
      <c r="G98" s="32"/>
      <c r="H98" s="32"/>
      <c r="I98" s="32"/>
      <c r="J98" s="18">
        <v>0</v>
      </c>
      <c r="K98" s="26">
        <v>50000</v>
      </c>
      <c r="L98" s="8">
        <v>0</v>
      </c>
      <c r="M98" s="66"/>
    </row>
    <row r="99" spans="1:13" ht="48" hidden="1" customHeight="1" thickBot="1" x14ac:dyDescent="0.3">
      <c r="A99" s="115"/>
      <c r="B99" s="109"/>
      <c r="C99" s="109"/>
      <c r="D99" s="9" t="s">
        <v>3</v>
      </c>
      <c r="E99" s="32"/>
      <c r="F99" s="32"/>
      <c r="G99" s="32"/>
      <c r="H99" s="32"/>
      <c r="I99" s="32"/>
      <c r="J99" s="18">
        <v>0</v>
      </c>
      <c r="K99" s="26">
        <v>0</v>
      </c>
      <c r="L99" s="8">
        <v>0</v>
      </c>
      <c r="M99" s="67"/>
    </row>
    <row r="100" spans="1:13" ht="45.75" hidden="1" customHeight="1" thickBot="1" x14ac:dyDescent="0.3">
      <c r="A100" s="115"/>
      <c r="B100" s="109"/>
      <c r="C100" s="109"/>
      <c r="D100" s="9" t="s">
        <v>4</v>
      </c>
      <c r="E100" s="32"/>
      <c r="F100" s="32"/>
      <c r="G100" s="32"/>
      <c r="H100" s="32"/>
      <c r="I100" s="32"/>
      <c r="J100" s="18">
        <v>0</v>
      </c>
      <c r="K100" s="26">
        <v>0</v>
      </c>
      <c r="L100" s="8">
        <v>0</v>
      </c>
      <c r="M100" s="67"/>
    </row>
    <row r="101" spans="1:13" ht="33" hidden="1" customHeight="1" thickBot="1" x14ac:dyDescent="0.3">
      <c r="A101" s="115"/>
      <c r="B101" s="109"/>
      <c r="C101" s="109"/>
      <c r="D101" s="9" t="s">
        <v>5</v>
      </c>
      <c r="E101" s="32"/>
      <c r="F101" s="32"/>
      <c r="G101" s="32"/>
      <c r="H101" s="32"/>
      <c r="I101" s="32"/>
      <c r="J101" s="18">
        <v>0</v>
      </c>
      <c r="K101" s="26">
        <v>0</v>
      </c>
      <c r="L101" s="8">
        <v>0</v>
      </c>
      <c r="M101" s="67"/>
    </row>
    <row r="102" spans="1:13" ht="27.75" hidden="1" customHeight="1" thickBot="1" x14ac:dyDescent="0.3">
      <c r="A102" s="116"/>
      <c r="B102" s="110"/>
      <c r="C102" s="110"/>
      <c r="D102" s="10" t="s">
        <v>6</v>
      </c>
      <c r="E102" s="32"/>
      <c r="F102" s="32"/>
      <c r="G102" s="32"/>
      <c r="H102" s="32"/>
      <c r="I102" s="32"/>
      <c r="J102" s="18">
        <f t="shared" ref="J102" si="60">J98+J99+J100+J101</f>
        <v>0</v>
      </c>
      <c r="K102" s="26">
        <f t="shared" ref="K102:L102" si="61">K98+K99+K100+K101</f>
        <v>50000</v>
      </c>
      <c r="L102" s="8">
        <f t="shared" si="61"/>
        <v>0</v>
      </c>
      <c r="M102" s="68"/>
    </row>
    <row r="103" spans="1:13" ht="49.5" hidden="1" customHeight="1" thickBot="1" x14ac:dyDescent="0.3">
      <c r="A103" s="69" t="s">
        <v>98</v>
      </c>
      <c r="B103" s="72" t="s">
        <v>12</v>
      </c>
      <c r="C103" s="108" t="s">
        <v>2</v>
      </c>
      <c r="D103" s="9" t="s">
        <v>17</v>
      </c>
      <c r="E103" s="32"/>
      <c r="F103" s="32"/>
      <c r="G103" s="32"/>
      <c r="H103" s="32"/>
      <c r="I103" s="32"/>
      <c r="J103" s="18">
        <v>0</v>
      </c>
      <c r="K103" s="26">
        <v>0</v>
      </c>
      <c r="L103" s="8">
        <v>0</v>
      </c>
      <c r="M103" s="93"/>
    </row>
    <row r="104" spans="1:13" ht="49.5" hidden="1" customHeight="1" thickBot="1" x14ac:dyDescent="0.3">
      <c r="A104" s="115"/>
      <c r="B104" s="113"/>
      <c r="C104" s="109"/>
      <c r="D104" s="9" t="s">
        <v>3</v>
      </c>
      <c r="E104" s="32"/>
      <c r="F104" s="32"/>
      <c r="G104" s="32"/>
      <c r="H104" s="32"/>
      <c r="I104" s="32"/>
      <c r="J104" s="18">
        <v>0</v>
      </c>
      <c r="K104" s="26">
        <v>0</v>
      </c>
      <c r="L104" s="8">
        <v>0</v>
      </c>
      <c r="M104" s="94"/>
    </row>
    <row r="105" spans="1:13" ht="54.75" hidden="1" customHeight="1" thickBot="1" x14ac:dyDescent="0.3">
      <c r="A105" s="115"/>
      <c r="B105" s="113"/>
      <c r="C105" s="109"/>
      <c r="D105" s="9" t="s">
        <v>4</v>
      </c>
      <c r="E105" s="32"/>
      <c r="F105" s="32"/>
      <c r="G105" s="32"/>
      <c r="H105" s="32"/>
      <c r="I105" s="32"/>
      <c r="J105" s="18">
        <v>0</v>
      </c>
      <c r="K105" s="26">
        <v>0</v>
      </c>
      <c r="L105" s="8">
        <v>0</v>
      </c>
      <c r="M105" s="94"/>
    </row>
    <row r="106" spans="1:13" ht="49.5" hidden="1" customHeight="1" thickBot="1" x14ac:dyDescent="0.3">
      <c r="A106" s="115"/>
      <c r="B106" s="113"/>
      <c r="C106" s="109"/>
      <c r="D106" s="9" t="s">
        <v>5</v>
      </c>
      <c r="E106" s="32"/>
      <c r="F106" s="32"/>
      <c r="G106" s="32"/>
      <c r="H106" s="32"/>
      <c r="I106" s="32"/>
      <c r="J106" s="18">
        <v>0</v>
      </c>
      <c r="K106" s="26">
        <v>0</v>
      </c>
      <c r="L106" s="8">
        <v>0</v>
      </c>
      <c r="M106" s="94"/>
    </row>
    <row r="107" spans="1:13" ht="29.25" hidden="1" customHeight="1" thickBot="1" x14ac:dyDescent="0.3">
      <c r="A107" s="116"/>
      <c r="B107" s="114"/>
      <c r="C107" s="110"/>
      <c r="D107" s="9" t="s">
        <v>6</v>
      </c>
      <c r="E107" s="32"/>
      <c r="F107" s="32"/>
      <c r="G107" s="32"/>
      <c r="H107" s="32"/>
      <c r="I107" s="32"/>
      <c r="J107" s="18">
        <f t="shared" ref="J107" si="62">J103+J104+J105+J106</f>
        <v>0</v>
      </c>
      <c r="K107" s="26">
        <f t="shared" ref="K107:L107" si="63">K103+K104+K105+K106</f>
        <v>0</v>
      </c>
      <c r="L107" s="8">
        <f t="shared" si="63"/>
        <v>0</v>
      </c>
      <c r="M107" s="95"/>
    </row>
    <row r="108" spans="1:13" ht="50.25" customHeight="1" thickBot="1" x14ac:dyDescent="0.3">
      <c r="A108" s="105">
        <v>2</v>
      </c>
      <c r="B108" s="72" t="s">
        <v>44</v>
      </c>
      <c r="C108" s="108" t="s">
        <v>2</v>
      </c>
      <c r="D108" s="9" t="s">
        <v>17</v>
      </c>
      <c r="E108" s="32"/>
      <c r="F108" s="32"/>
      <c r="G108" s="32"/>
      <c r="H108" s="32"/>
      <c r="I108" s="32"/>
      <c r="J108" s="18">
        <f t="shared" ref="J108:J111" si="64">J113</f>
        <v>0</v>
      </c>
      <c r="K108" s="26">
        <f t="shared" ref="K108:L108" si="65">K113</f>
        <v>0</v>
      </c>
      <c r="L108" s="8">
        <f t="shared" si="65"/>
        <v>0</v>
      </c>
      <c r="M108" s="93">
        <v>15</v>
      </c>
    </row>
    <row r="109" spans="1:13" ht="47.25" customHeight="1" thickBot="1" x14ac:dyDescent="0.3">
      <c r="A109" s="106"/>
      <c r="B109" s="113"/>
      <c r="C109" s="109"/>
      <c r="D109" s="9" t="s">
        <v>3</v>
      </c>
      <c r="E109" s="32" t="s">
        <v>179</v>
      </c>
      <c r="F109" s="32" t="s">
        <v>180</v>
      </c>
      <c r="G109" s="32" t="s">
        <v>181</v>
      </c>
      <c r="H109" s="32" t="s">
        <v>186</v>
      </c>
      <c r="I109" s="32" t="s">
        <v>187</v>
      </c>
      <c r="J109" s="18">
        <f t="shared" si="64"/>
        <v>5980</v>
      </c>
      <c r="K109" s="26">
        <f t="shared" ref="K109:L109" si="66">K114</f>
        <v>5980</v>
      </c>
      <c r="L109" s="8">
        <f t="shared" si="66"/>
        <v>5980</v>
      </c>
      <c r="M109" s="94"/>
    </row>
    <row r="110" spans="1:13" ht="43.5" customHeight="1" thickBot="1" x14ac:dyDescent="0.3">
      <c r="A110" s="106"/>
      <c r="B110" s="113"/>
      <c r="C110" s="109"/>
      <c r="D110" s="9" t="s">
        <v>4</v>
      </c>
      <c r="E110" s="32"/>
      <c r="F110" s="32"/>
      <c r="G110" s="32"/>
      <c r="H110" s="32"/>
      <c r="I110" s="32"/>
      <c r="J110" s="18">
        <f t="shared" si="64"/>
        <v>0</v>
      </c>
      <c r="K110" s="26">
        <f t="shared" ref="K110:L110" si="67">K115</f>
        <v>0</v>
      </c>
      <c r="L110" s="8">
        <f t="shared" si="67"/>
        <v>0</v>
      </c>
      <c r="M110" s="94"/>
    </row>
    <row r="111" spans="1:13" ht="29.25" customHeight="1" thickBot="1" x14ac:dyDescent="0.3">
      <c r="A111" s="106"/>
      <c r="B111" s="113"/>
      <c r="C111" s="109"/>
      <c r="D111" s="9" t="s">
        <v>5</v>
      </c>
      <c r="E111" s="32"/>
      <c r="F111" s="32"/>
      <c r="G111" s="32"/>
      <c r="H111" s="32"/>
      <c r="I111" s="32"/>
      <c r="J111" s="18">
        <f t="shared" si="64"/>
        <v>0</v>
      </c>
      <c r="K111" s="26">
        <f t="shared" ref="K111:L111" si="68">K116</f>
        <v>0</v>
      </c>
      <c r="L111" s="8">
        <f t="shared" si="68"/>
        <v>0</v>
      </c>
      <c r="M111" s="94"/>
    </row>
    <row r="112" spans="1:13" ht="29.25" customHeight="1" thickBot="1" x14ac:dyDescent="0.3">
      <c r="A112" s="107"/>
      <c r="B112" s="114"/>
      <c r="C112" s="110"/>
      <c r="D112" s="9" t="s">
        <v>6</v>
      </c>
      <c r="E112" s="32"/>
      <c r="F112" s="32"/>
      <c r="G112" s="32"/>
      <c r="H112" s="32"/>
      <c r="I112" s="32"/>
      <c r="J112" s="18">
        <f>J108+J109+J110+J111</f>
        <v>5980</v>
      </c>
      <c r="K112" s="26">
        <f t="shared" ref="K112:L112" si="69">K108+K109+K110+K111</f>
        <v>5980</v>
      </c>
      <c r="L112" s="8">
        <f t="shared" si="69"/>
        <v>5980</v>
      </c>
      <c r="M112" s="95"/>
    </row>
    <row r="113" spans="1:13" ht="57.75" customHeight="1" thickBot="1" x14ac:dyDescent="0.3">
      <c r="A113" s="69" t="s">
        <v>45</v>
      </c>
      <c r="B113" s="72" t="s">
        <v>34</v>
      </c>
      <c r="C113" s="108" t="s">
        <v>2</v>
      </c>
      <c r="D113" s="9" t="s">
        <v>17</v>
      </c>
      <c r="E113" s="32"/>
      <c r="F113" s="32"/>
      <c r="G113" s="32"/>
      <c r="H113" s="32"/>
      <c r="I113" s="32"/>
      <c r="J113" s="18">
        <v>0</v>
      </c>
      <c r="K113" s="26">
        <v>0</v>
      </c>
      <c r="L113" s="8">
        <v>0</v>
      </c>
      <c r="M113" s="93"/>
    </row>
    <row r="114" spans="1:13" ht="50.25" customHeight="1" thickBot="1" x14ac:dyDescent="0.3">
      <c r="A114" s="115"/>
      <c r="B114" s="113"/>
      <c r="C114" s="109"/>
      <c r="D114" s="9" t="s">
        <v>3</v>
      </c>
      <c r="E114" s="32" t="s">
        <v>179</v>
      </c>
      <c r="F114" s="32" t="s">
        <v>180</v>
      </c>
      <c r="G114" s="32" t="s">
        <v>181</v>
      </c>
      <c r="H114" s="32" t="s">
        <v>186</v>
      </c>
      <c r="I114" s="32" t="s">
        <v>187</v>
      </c>
      <c r="J114" s="18">
        <v>5980</v>
      </c>
      <c r="K114" s="26">
        <v>5980</v>
      </c>
      <c r="L114" s="8">
        <v>5980</v>
      </c>
      <c r="M114" s="94"/>
    </row>
    <row r="115" spans="1:13" ht="57.75" customHeight="1" thickBot="1" x14ac:dyDescent="0.3">
      <c r="A115" s="115"/>
      <c r="B115" s="113"/>
      <c r="C115" s="109"/>
      <c r="D115" s="9" t="s">
        <v>4</v>
      </c>
      <c r="E115" s="32"/>
      <c r="F115" s="32"/>
      <c r="G115" s="32"/>
      <c r="H115" s="32"/>
      <c r="I115" s="32"/>
      <c r="J115" s="18">
        <v>0</v>
      </c>
      <c r="K115" s="26">
        <v>0</v>
      </c>
      <c r="L115" s="8">
        <v>0</v>
      </c>
      <c r="M115" s="94"/>
    </row>
    <row r="116" spans="1:13" ht="45" customHeight="1" thickBot="1" x14ac:dyDescent="0.3">
      <c r="A116" s="115"/>
      <c r="B116" s="113"/>
      <c r="C116" s="109"/>
      <c r="D116" s="9" t="s">
        <v>5</v>
      </c>
      <c r="E116" s="32"/>
      <c r="F116" s="32"/>
      <c r="G116" s="32"/>
      <c r="H116" s="32"/>
      <c r="I116" s="32"/>
      <c r="J116" s="18">
        <v>0</v>
      </c>
      <c r="K116" s="26">
        <v>0</v>
      </c>
      <c r="L116" s="8">
        <v>0</v>
      </c>
      <c r="M116" s="94"/>
    </row>
    <row r="117" spans="1:13" ht="26.25" customHeight="1" thickBot="1" x14ac:dyDescent="0.3">
      <c r="A117" s="116"/>
      <c r="B117" s="114"/>
      <c r="C117" s="110"/>
      <c r="D117" s="9" t="s">
        <v>6</v>
      </c>
      <c r="E117" s="32"/>
      <c r="F117" s="32"/>
      <c r="G117" s="32"/>
      <c r="H117" s="32"/>
      <c r="I117" s="32"/>
      <c r="J117" s="18">
        <f>J113+J114+J115+J116</f>
        <v>5980</v>
      </c>
      <c r="K117" s="26">
        <f t="shared" ref="K117:L117" si="70">K113+K114+K115+K116</f>
        <v>5980</v>
      </c>
      <c r="L117" s="8">
        <f t="shared" si="70"/>
        <v>5980</v>
      </c>
      <c r="M117" s="95"/>
    </row>
    <row r="118" spans="1:13" ht="44.25" hidden="1" customHeight="1" thickBot="1" x14ac:dyDescent="0.3">
      <c r="A118" s="105">
        <v>3</v>
      </c>
      <c r="B118" s="72" t="s">
        <v>156</v>
      </c>
      <c r="C118" s="108" t="s">
        <v>2</v>
      </c>
      <c r="D118" s="9" t="s">
        <v>17</v>
      </c>
      <c r="E118" s="32"/>
      <c r="F118" s="32"/>
      <c r="G118" s="32"/>
      <c r="H118" s="32"/>
      <c r="I118" s="32"/>
      <c r="J118" s="18">
        <f t="shared" ref="J118:L118" si="71">J123</f>
        <v>0</v>
      </c>
      <c r="K118" s="26">
        <f t="shared" si="71"/>
        <v>0</v>
      </c>
      <c r="L118" s="8">
        <f t="shared" si="71"/>
        <v>0</v>
      </c>
      <c r="M118" s="136" t="s">
        <v>67</v>
      </c>
    </row>
    <row r="119" spans="1:13" ht="46.5" hidden="1" customHeight="1" thickBot="1" x14ac:dyDescent="0.3">
      <c r="A119" s="106"/>
      <c r="B119" s="113"/>
      <c r="C119" s="109"/>
      <c r="D119" s="9" t="s">
        <v>3</v>
      </c>
      <c r="E119" s="32"/>
      <c r="F119" s="32"/>
      <c r="G119" s="32"/>
      <c r="H119" s="32"/>
      <c r="I119" s="32"/>
      <c r="J119" s="18">
        <f t="shared" ref="J119:L119" si="72">J124</f>
        <v>0</v>
      </c>
      <c r="K119" s="26">
        <f t="shared" si="72"/>
        <v>0</v>
      </c>
      <c r="L119" s="8">
        <f t="shared" si="72"/>
        <v>0</v>
      </c>
      <c r="M119" s="137"/>
    </row>
    <row r="120" spans="1:13" ht="45" hidden="1" customHeight="1" thickBot="1" x14ac:dyDescent="0.3">
      <c r="A120" s="106"/>
      <c r="B120" s="113"/>
      <c r="C120" s="109"/>
      <c r="D120" s="9" t="s">
        <v>4</v>
      </c>
      <c r="E120" s="32"/>
      <c r="F120" s="32"/>
      <c r="G120" s="32"/>
      <c r="H120" s="32"/>
      <c r="I120" s="32"/>
      <c r="J120" s="18">
        <f t="shared" ref="J120:L120" si="73">J125</f>
        <v>0</v>
      </c>
      <c r="K120" s="26">
        <f t="shared" si="73"/>
        <v>0</v>
      </c>
      <c r="L120" s="8">
        <f t="shared" si="73"/>
        <v>0</v>
      </c>
      <c r="M120" s="137"/>
    </row>
    <row r="121" spans="1:13" ht="45.75" hidden="1" customHeight="1" thickBot="1" x14ac:dyDescent="0.3">
      <c r="A121" s="106"/>
      <c r="B121" s="113"/>
      <c r="C121" s="109"/>
      <c r="D121" s="9" t="s">
        <v>5</v>
      </c>
      <c r="E121" s="32"/>
      <c r="F121" s="32"/>
      <c r="G121" s="32"/>
      <c r="H121" s="32"/>
      <c r="I121" s="32"/>
      <c r="J121" s="18">
        <f t="shared" ref="J121:L121" si="74">J126</f>
        <v>0</v>
      </c>
      <c r="K121" s="26">
        <f t="shared" si="74"/>
        <v>0</v>
      </c>
      <c r="L121" s="8">
        <f t="shared" si="74"/>
        <v>0</v>
      </c>
      <c r="M121" s="137"/>
    </row>
    <row r="122" spans="1:13" ht="26.25" hidden="1" customHeight="1" thickBot="1" x14ac:dyDescent="0.3">
      <c r="A122" s="107"/>
      <c r="B122" s="114"/>
      <c r="C122" s="110"/>
      <c r="D122" s="9" t="s">
        <v>6</v>
      </c>
      <c r="E122" s="32"/>
      <c r="F122" s="32"/>
      <c r="G122" s="32"/>
      <c r="H122" s="32"/>
      <c r="I122" s="32"/>
      <c r="J122" s="18">
        <f>J118+J119+J120+J121</f>
        <v>0</v>
      </c>
      <c r="K122" s="26">
        <f t="shared" ref="K122:L122" si="75">K118+K119+K120+K121</f>
        <v>0</v>
      </c>
      <c r="L122" s="8">
        <f t="shared" si="75"/>
        <v>0</v>
      </c>
      <c r="M122" s="138"/>
    </row>
    <row r="123" spans="1:13" ht="48" hidden="1" customHeight="1" thickBot="1" x14ac:dyDescent="0.3">
      <c r="A123" s="69" t="s">
        <v>47</v>
      </c>
      <c r="B123" s="72" t="s">
        <v>157</v>
      </c>
      <c r="C123" s="108" t="s">
        <v>2</v>
      </c>
      <c r="D123" s="9" t="s">
        <v>17</v>
      </c>
      <c r="E123" s="32"/>
      <c r="F123" s="32"/>
      <c r="G123" s="32"/>
      <c r="H123" s="32"/>
      <c r="I123" s="32"/>
      <c r="J123" s="18">
        <f t="shared" ref="J123:K123" si="76">J128</f>
        <v>0</v>
      </c>
      <c r="K123" s="26">
        <f t="shared" si="76"/>
        <v>0</v>
      </c>
      <c r="L123" s="8">
        <v>0</v>
      </c>
      <c r="M123" s="93"/>
    </row>
    <row r="124" spans="1:13" ht="49.5" hidden="1" customHeight="1" thickBot="1" x14ac:dyDescent="0.3">
      <c r="A124" s="115"/>
      <c r="B124" s="113"/>
      <c r="C124" s="109"/>
      <c r="D124" s="9" t="s">
        <v>3</v>
      </c>
      <c r="E124" s="32"/>
      <c r="F124" s="32"/>
      <c r="G124" s="32"/>
      <c r="H124" s="32"/>
      <c r="I124" s="32"/>
      <c r="J124" s="18">
        <f t="shared" ref="J124:L124" si="77">J129</f>
        <v>0</v>
      </c>
      <c r="K124" s="26">
        <f t="shared" si="77"/>
        <v>0</v>
      </c>
      <c r="L124" s="8">
        <f t="shared" si="77"/>
        <v>0</v>
      </c>
      <c r="M124" s="94"/>
    </row>
    <row r="125" spans="1:13" ht="51" hidden="1" customHeight="1" thickBot="1" x14ac:dyDescent="0.3">
      <c r="A125" s="115"/>
      <c r="B125" s="113"/>
      <c r="C125" s="109"/>
      <c r="D125" s="9" t="s">
        <v>4</v>
      </c>
      <c r="E125" s="32"/>
      <c r="F125" s="32"/>
      <c r="G125" s="32"/>
      <c r="H125" s="32"/>
      <c r="I125" s="32"/>
      <c r="J125" s="18">
        <v>0</v>
      </c>
      <c r="K125" s="26">
        <v>0</v>
      </c>
      <c r="L125" s="8">
        <v>0</v>
      </c>
      <c r="M125" s="94"/>
    </row>
    <row r="126" spans="1:13" ht="40.5" hidden="1" customHeight="1" thickBot="1" x14ac:dyDescent="0.3">
      <c r="A126" s="115"/>
      <c r="B126" s="113"/>
      <c r="C126" s="109"/>
      <c r="D126" s="9" t="s">
        <v>5</v>
      </c>
      <c r="E126" s="32"/>
      <c r="F126" s="32"/>
      <c r="G126" s="32"/>
      <c r="H126" s="32"/>
      <c r="I126" s="32"/>
      <c r="J126" s="18">
        <f t="shared" ref="J126:L126" si="78">J131</f>
        <v>0</v>
      </c>
      <c r="K126" s="26">
        <f t="shared" si="78"/>
        <v>0</v>
      </c>
      <c r="L126" s="8">
        <f t="shared" si="78"/>
        <v>0</v>
      </c>
      <c r="M126" s="94"/>
    </row>
    <row r="127" spans="1:13" ht="26.25" hidden="1" customHeight="1" thickBot="1" x14ac:dyDescent="0.3">
      <c r="A127" s="116"/>
      <c r="B127" s="114"/>
      <c r="C127" s="110"/>
      <c r="D127" s="9" t="s">
        <v>6</v>
      </c>
      <c r="E127" s="32"/>
      <c r="F127" s="32"/>
      <c r="G127" s="32"/>
      <c r="H127" s="32"/>
      <c r="I127" s="32"/>
      <c r="J127" s="18">
        <f>J123+J124+J125+J126</f>
        <v>0</v>
      </c>
      <c r="K127" s="26">
        <f t="shared" ref="K127:L127" si="79">K123+K124+K125+K126</f>
        <v>0</v>
      </c>
      <c r="L127" s="8">
        <f t="shared" si="79"/>
        <v>0</v>
      </c>
      <c r="M127" s="95"/>
    </row>
    <row r="128" spans="1:13" ht="47.25" customHeight="1" thickBot="1" x14ac:dyDescent="0.3">
      <c r="A128" s="105">
        <v>3</v>
      </c>
      <c r="B128" s="72" t="s">
        <v>46</v>
      </c>
      <c r="C128" s="108" t="s">
        <v>2</v>
      </c>
      <c r="D128" s="9" t="s">
        <v>17</v>
      </c>
      <c r="E128" s="32"/>
      <c r="F128" s="32"/>
      <c r="G128" s="32"/>
      <c r="H128" s="32"/>
      <c r="I128" s="32"/>
      <c r="J128" s="18">
        <f t="shared" ref="J128:J131" si="80">J133</f>
        <v>0</v>
      </c>
      <c r="K128" s="26">
        <f t="shared" ref="K128:L128" si="81">K133</f>
        <v>0</v>
      </c>
      <c r="L128" s="8">
        <f t="shared" si="81"/>
        <v>0</v>
      </c>
      <c r="M128" s="93">
        <v>16.170000000000002</v>
      </c>
    </row>
    <row r="129" spans="1:13" ht="42.75" customHeight="1" thickBot="1" x14ac:dyDescent="0.3">
      <c r="A129" s="106"/>
      <c r="B129" s="113"/>
      <c r="C129" s="109"/>
      <c r="D129" s="9" t="s">
        <v>3</v>
      </c>
      <c r="E129" s="32"/>
      <c r="F129" s="32"/>
      <c r="G129" s="32"/>
      <c r="H129" s="32"/>
      <c r="I129" s="32"/>
      <c r="J129" s="18">
        <f t="shared" si="80"/>
        <v>0</v>
      </c>
      <c r="K129" s="26">
        <f t="shared" ref="K129:L129" si="82">K134</f>
        <v>0</v>
      </c>
      <c r="L129" s="8">
        <f t="shared" si="82"/>
        <v>0</v>
      </c>
      <c r="M129" s="94"/>
    </row>
    <row r="130" spans="1:13" ht="48" customHeight="1" thickBot="1" x14ac:dyDescent="0.3">
      <c r="A130" s="106"/>
      <c r="B130" s="113"/>
      <c r="C130" s="109"/>
      <c r="D130" s="9" t="s">
        <v>4</v>
      </c>
      <c r="E130" s="32" t="s">
        <v>179</v>
      </c>
      <c r="F130" s="32" t="s">
        <v>180</v>
      </c>
      <c r="G130" s="32" t="s">
        <v>181</v>
      </c>
      <c r="H130" s="32" t="s">
        <v>188</v>
      </c>
      <c r="I130" s="32" t="s">
        <v>189</v>
      </c>
      <c r="J130" s="18">
        <f t="shared" si="80"/>
        <v>815345</v>
      </c>
      <c r="K130" s="26">
        <f t="shared" ref="K130:L130" si="83">K135</f>
        <v>815345</v>
      </c>
      <c r="L130" s="8">
        <f t="shared" si="83"/>
        <v>815345</v>
      </c>
      <c r="M130" s="94"/>
    </row>
    <row r="131" spans="1:13" ht="39" customHeight="1" thickBot="1" x14ac:dyDescent="0.3">
      <c r="A131" s="106"/>
      <c r="B131" s="113"/>
      <c r="C131" s="109"/>
      <c r="D131" s="9" t="s">
        <v>5</v>
      </c>
      <c r="E131" s="32"/>
      <c r="F131" s="32"/>
      <c r="G131" s="32"/>
      <c r="H131" s="32"/>
      <c r="I131" s="32"/>
      <c r="J131" s="18">
        <f t="shared" si="80"/>
        <v>0</v>
      </c>
      <c r="K131" s="26">
        <f t="shared" ref="K131:L131" si="84">K136</f>
        <v>0</v>
      </c>
      <c r="L131" s="8">
        <f t="shared" si="84"/>
        <v>0</v>
      </c>
      <c r="M131" s="94"/>
    </row>
    <row r="132" spans="1:13" ht="26.25" customHeight="1" thickBot="1" x14ac:dyDescent="0.3">
      <c r="A132" s="107"/>
      <c r="B132" s="114"/>
      <c r="C132" s="110"/>
      <c r="D132" s="9" t="s">
        <v>6</v>
      </c>
      <c r="E132" s="32"/>
      <c r="F132" s="32"/>
      <c r="G132" s="32"/>
      <c r="H132" s="32"/>
      <c r="I132" s="32"/>
      <c r="J132" s="18">
        <f t="shared" ref="J132" si="85">J128+J129+J130+J131</f>
        <v>815345</v>
      </c>
      <c r="K132" s="26">
        <f t="shared" ref="K132:L132" si="86">K128+K129+K130+K131</f>
        <v>815345</v>
      </c>
      <c r="L132" s="8">
        <f t="shared" si="86"/>
        <v>815345</v>
      </c>
      <c r="M132" s="95"/>
    </row>
    <row r="133" spans="1:13" ht="45" customHeight="1" thickBot="1" x14ac:dyDescent="0.3">
      <c r="A133" s="69" t="s">
        <v>47</v>
      </c>
      <c r="B133" s="72" t="s">
        <v>37</v>
      </c>
      <c r="C133" s="108" t="s">
        <v>2</v>
      </c>
      <c r="D133" s="9" t="s">
        <v>17</v>
      </c>
      <c r="E133" s="32"/>
      <c r="F133" s="32"/>
      <c r="G133" s="32"/>
      <c r="H133" s="32"/>
      <c r="I133" s="32"/>
      <c r="J133" s="18">
        <v>0</v>
      </c>
      <c r="K133" s="26">
        <v>0</v>
      </c>
      <c r="L133" s="8">
        <v>0</v>
      </c>
      <c r="M133" s="93"/>
    </row>
    <row r="134" spans="1:13" ht="48.75" customHeight="1" thickBot="1" x14ac:dyDescent="0.3">
      <c r="A134" s="115"/>
      <c r="B134" s="113"/>
      <c r="C134" s="109"/>
      <c r="D134" s="9" t="s">
        <v>3</v>
      </c>
      <c r="E134" s="32"/>
      <c r="F134" s="32"/>
      <c r="G134" s="32"/>
      <c r="H134" s="32"/>
      <c r="I134" s="32"/>
      <c r="J134" s="18">
        <v>0</v>
      </c>
      <c r="K134" s="26">
        <v>0</v>
      </c>
      <c r="L134" s="8">
        <v>0</v>
      </c>
      <c r="M134" s="94"/>
    </row>
    <row r="135" spans="1:13" ht="49.5" customHeight="1" thickBot="1" x14ac:dyDescent="0.3">
      <c r="A135" s="115"/>
      <c r="B135" s="113"/>
      <c r="C135" s="109"/>
      <c r="D135" s="9" t="s">
        <v>4</v>
      </c>
      <c r="E135" s="32" t="s">
        <v>179</v>
      </c>
      <c r="F135" s="32" t="s">
        <v>180</v>
      </c>
      <c r="G135" s="32" t="s">
        <v>181</v>
      </c>
      <c r="H135" s="32" t="s">
        <v>188</v>
      </c>
      <c r="I135" s="32" t="s">
        <v>189</v>
      </c>
      <c r="J135" s="18">
        <v>815345</v>
      </c>
      <c r="K135" s="26">
        <v>815345</v>
      </c>
      <c r="L135" s="8">
        <v>815345</v>
      </c>
      <c r="M135" s="94"/>
    </row>
    <row r="136" spans="1:13" ht="36" customHeight="1" thickBot="1" x14ac:dyDescent="0.3">
      <c r="A136" s="115"/>
      <c r="B136" s="113"/>
      <c r="C136" s="109"/>
      <c r="D136" s="9" t="s">
        <v>5</v>
      </c>
      <c r="E136" s="32"/>
      <c r="F136" s="32"/>
      <c r="G136" s="32"/>
      <c r="H136" s="32"/>
      <c r="I136" s="32"/>
      <c r="J136" s="18">
        <v>0</v>
      </c>
      <c r="K136" s="26">
        <v>0</v>
      </c>
      <c r="L136" s="8">
        <v>0</v>
      </c>
      <c r="M136" s="94"/>
    </row>
    <row r="137" spans="1:13" ht="23.25" customHeight="1" thickBot="1" x14ac:dyDescent="0.3">
      <c r="A137" s="116"/>
      <c r="B137" s="114"/>
      <c r="C137" s="110"/>
      <c r="D137" s="9" t="s">
        <v>6</v>
      </c>
      <c r="E137" s="32"/>
      <c r="F137" s="32"/>
      <c r="G137" s="32"/>
      <c r="H137" s="32"/>
      <c r="I137" s="32"/>
      <c r="J137" s="18">
        <f t="shared" ref="J137" si="87">J133+J134+J135+J136</f>
        <v>815345</v>
      </c>
      <c r="K137" s="26">
        <f t="shared" ref="K137:L137" si="88">K133+K134+K135+K136</f>
        <v>815345</v>
      </c>
      <c r="L137" s="8">
        <f t="shared" si="88"/>
        <v>815345</v>
      </c>
      <c r="M137" s="95"/>
    </row>
    <row r="138" spans="1:13" ht="57.75" customHeight="1" thickBot="1" x14ac:dyDescent="0.3">
      <c r="A138" s="84">
        <v>4</v>
      </c>
      <c r="B138" s="78" t="s">
        <v>48</v>
      </c>
      <c r="C138" s="81" t="s">
        <v>2</v>
      </c>
      <c r="D138" s="17" t="s">
        <v>17</v>
      </c>
      <c r="E138" s="33"/>
      <c r="F138" s="33"/>
      <c r="G138" s="33"/>
      <c r="H138" s="33"/>
      <c r="I138" s="33"/>
      <c r="J138" s="19">
        <f t="shared" ref="J138:J141" si="89">J143</f>
        <v>0</v>
      </c>
      <c r="K138" s="27">
        <f t="shared" ref="K138:L138" si="90">K143</f>
        <v>0</v>
      </c>
      <c r="L138" s="25">
        <f t="shared" si="90"/>
        <v>0</v>
      </c>
      <c r="M138" s="66">
        <v>18</v>
      </c>
    </row>
    <row r="139" spans="1:13" ht="45" customHeight="1" thickBot="1" x14ac:dyDescent="0.3">
      <c r="A139" s="85"/>
      <c r="B139" s="79"/>
      <c r="C139" s="82"/>
      <c r="D139" s="17" t="s">
        <v>3</v>
      </c>
      <c r="E139" s="33" t="s">
        <v>179</v>
      </c>
      <c r="F139" s="33" t="s">
        <v>180</v>
      </c>
      <c r="G139" s="33" t="s">
        <v>181</v>
      </c>
      <c r="H139" s="33" t="s">
        <v>190</v>
      </c>
      <c r="I139" s="33" t="s">
        <v>191</v>
      </c>
      <c r="J139" s="19">
        <f t="shared" si="89"/>
        <v>793060</v>
      </c>
      <c r="K139" s="27">
        <f t="shared" ref="K139:L139" si="91">K144</f>
        <v>793060</v>
      </c>
      <c r="L139" s="25">
        <f t="shared" si="91"/>
        <v>793060</v>
      </c>
      <c r="M139" s="67"/>
    </row>
    <row r="140" spans="1:13" ht="54" customHeight="1" thickBot="1" x14ac:dyDescent="0.3">
      <c r="A140" s="85"/>
      <c r="B140" s="79"/>
      <c r="C140" s="82"/>
      <c r="D140" s="17" t="s">
        <v>4</v>
      </c>
      <c r="E140" s="33"/>
      <c r="F140" s="33"/>
      <c r="G140" s="33"/>
      <c r="H140" s="33"/>
      <c r="I140" s="33"/>
      <c r="J140" s="19">
        <f t="shared" si="89"/>
        <v>0</v>
      </c>
      <c r="K140" s="27">
        <f t="shared" ref="K140:L140" si="92">K145</f>
        <v>0</v>
      </c>
      <c r="L140" s="25">
        <f t="shared" si="92"/>
        <v>0</v>
      </c>
      <c r="M140" s="67"/>
    </row>
    <row r="141" spans="1:13" ht="33" customHeight="1" thickBot="1" x14ac:dyDescent="0.3">
      <c r="A141" s="85"/>
      <c r="B141" s="79"/>
      <c r="C141" s="82"/>
      <c r="D141" s="17" t="s">
        <v>5</v>
      </c>
      <c r="E141" s="33"/>
      <c r="F141" s="33"/>
      <c r="G141" s="33"/>
      <c r="H141" s="33"/>
      <c r="I141" s="33"/>
      <c r="J141" s="19">
        <f t="shared" si="89"/>
        <v>0</v>
      </c>
      <c r="K141" s="27">
        <f t="shared" ref="K141:L141" si="93">K146</f>
        <v>0</v>
      </c>
      <c r="L141" s="25">
        <f t="shared" si="93"/>
        <v>0</v>
      </c>
      <c r="M141" s="67"/>
    </row>
    <row r="142" spans="1:13" ht="23.25" customHeight="1" thickBot="1" x14ac:dyDescent="0.3">
      <c r="A142" s="86"/>
      <c r="B142" s="80"/>
      <c r="C142" s="83"/>
      <c r="D142" s="17" t="s">
        <v>6</v>
      </c>
      <c r="E142" s="33"/>
      <c r="F142" s="33"/>
      <c r="G142" s="33"/>
      <c r="H142" s="33"/>
      <c r="I142" s="33"/>
      <c r="J142" s="19">
        <f t="shared" ref="J142" si="94">J138+J139+J140+J141</f>
        <v>793060</v>
      </c>
      <c r="K142" s="27">
        <f t="shared" ref="K142:L142" si="95">K138+K139+K140+K141</f>
        <v>793060</v>
      </c>
      <c r="L142" s="25">
        <f t="shared" si="95"/>
        <v>793060</v>
      </c>
      <c r="M142" s="68"/>
    </row>
    <row r="143" spans="1:13" ht="45" customHeight="1" thickBot="1" x14ac:dyDescent="0.3">
      <c r="A143" s="75" t="s">
        <v>49</v>
      </c>
      <c r="B143" s="78" t="s">
        <v>26</v>
      </c>
      <c r="C143" s="81" t="s">
        <v>2</v>
      </c>
      <c r="D143" s="17" t="s">
        <v>17</v>
      </c>
      <c r="E143" s="33"/>
      <c r="F143" s="33"/>
      <c r="G143" s="33"/>
      <c r="H143" s="33"/>
      <c r="I143" s="33"/>
      <c r="J143" s="19">
        <v>0</v>
      </c>
      <c r="K143" s="27">
        <v>0</v>
      </c>
      <c r="L143" s="25">
        <v>0</v>
      </c>
      <c r="M143" s="66"/>
    </row>
    <row r="144" spans="1:13" ht="45" customHeight="1" thickBot="1" x14ac:dyDescent="0.3">
      <c r="A144" s="76"/>
      <c r="B144" s="79"/>
      <c r="C144" s="82"/>
      <c r="D144" s="17" t="s">
        <v>3</v>
      </c>
      <c r="E144" s="33" t="s">
        <v>179</v>
      </c>
      <c r="F144" s="33" t="s">
        <v>180</v>
      </c>
      <c r="G144" s="33" t="s">
        <v>181</v>
      </c>
      <c r="H144" s="33" t="s">
        <v>190</v>
      </c>
      <c r="I144" s="33" t="s">
        <v>191</v>
      </c>
      <c r="J144" s="19">
        <v>793060</v>
      </c>
      <c r="K144" s="27">
        <v>793060</v>
      </c>
      <c r="L144" s="25">
        <v>793060</v>
      </c>
      <c r="M144" s="67"/>
    </row>
    <row r="145" spans="1:13" ht="45" customHeight="1" thickBot="1" x14ac:dyDescent="0.3">
      <c r="A145" s="76"/>
      <c r="B145" s="79"/>
      <c r="C145" s="82"/>
      <c r="D145" s="17" t="s">
        <v>4</v>
      </c>
      <c r="E145" s="33"/>
      <c r="F145" s="33"/>
      <c r="G145" s="33"/>
      <c r="H145" s="33"/>
      <c r="I145" s="33"/>
      <c r="J145" s="19">
        <v>0</v>
      </c>
      <c r="K145" s="27">
        <v>0</v>
      </c>
      <c r="L145" s="25">
        <v>0</v>
      </c>
      <c r="M145" s="67"/>
    </row>
    <row r="146" spans="1:13" ht="30.75" customHeight="1" thickBot="1" x14ac:dyDescent="0.3">
      <c r="A146" s="76"/>
      <c r="B146" s="79"/>
      <c r="C146" s="82"/>
      <c r="D146" s="17" t="s">
        <v>5</v>
      </c>
      <c r="E146" s="33"/>
      <c r="F146" s="33"/>
      <c r="G146" s="33"/>
      <c r="H146" s="33"/>
      <c r="I146" s="33"/>
      <c r="J146" s="19">
        <v>0</v>
      </c>
      <c r="K146" s="27">
        <v>0</v>
      </c>
      <c r="L146" s="25">
        <v>0</v>
      </c>
      <c r="M146" s="67"/>
    </row>
    <row r="147" spans="1:13" ht="24.75" customHeight="1" thickBot="1" x14ac:dyDescent="0.3">
      <c r="A147" s="77"/>
      <c r="B147" s="80"/>
      <c r="C147" s="83"/>
      <c r="D147" s="17" t="s">
        <v>6</v>
      </c>
      <c r="E147" s="33"/>
      <c r="F147" s="33"/>
      <c r="G147" s="33"/>
      <c r="H147" s="33"/>
      <c r="I147" s="33"/>
      <c r="J147" s="19">
        <f t="shared" ref="J147" si="96">J143+J144+J145+J146</f>
        <v>793060</v>
      </c>
      <c r="K147" s="27">
        <f t="shared" ref="K147:L147" si="97">K143+K144+K145+K146</f>
        <v>793060</v>
      </c>
      <c r="L147" s="25">
        <f t="shared" si="97"/>
        <v>793060</v>
      </c>
      <c r="M147" s="68"/>
    </row>
    <row r="148" spans="1:13" ht="49.5" customHeight="1" thickBot="1" x14ac:dyDescent="0.3">
      <c r="A148" s="84">
        <v>5</v>
      </c>
      <c r="B148" s="78" t="s">
        <v>50</v>
      </c>
      <c r="C148" s="81" t="s">
        <v>2</v>
      </c>
      <c r="D148" s="104" t="s">
        <v>17</v>
      </c>
      <c r="E148" s="33" t="s">
        <v>179</v>
      </c>
      <c r="F148" s="33" t="s">
        <v>180</v>
      </c>
      <c r="G148" s="33" t="s">
        <v>181</v>
      </c>
      <c r="H148" s="33" t="s">
        <v>192</v>
      </c>
      <c r="I148" s="33" t="s">
        <v>237</v>
      </c>
      <c r="J148" s="19">
        <f>J154</f>
        <v>3586139</v>
      </c>
      <c r="K148" s="27">
        <f t="shared" ref="K148:L148" si="98">K154</f>
        <v>3361567</v>
      </c>
      <c r="L148" s="25">
        <f t="shared" si="98"/>
        <v>3361567</v>
      </c>
      <c r="M148" s="66" t="s">
        <v>230</v>
      </c>
    </row>
    <row r="149" spans="1:13" ht="49.5" customHeight="1" thickBot="1" x14ac:dyDescent="0.3">
      <c r="A149" s="85"/>
      <c r="B149" s="79"/>
      <c r="C149" s="82"/>
      <c r="D149" s="101"/>
      <c r="E149" s="33" t="s">
        <v>179</v>
      </c>
      <c r="F149" s="33" t="s">
        <v>180</v>
      </c>
      <c r="G149" s="33" t="s">
        <v>181</v>
      </c>
      <c r="H149" s="33" t="s">
        <v>192</v>
      </c>
      <c r="I149" s="33" t="s">
        <v>238</v>
      </c>
      <c r="J149" s="19">
        <f>J159</f>
        <v>72000</v>
      </c>
      <c r="K149" s="27">
        <f t="shared" ref="K149:L149" si="99">K159</f>
        <v>72000</v>
      </c>
      <c r="L149" s="25">
        <f t="shared" si="99"/>
        <v>72000</v>
      </c>
      <c r="M149" s="67"/>
    </row>
    <row r="150" spans="1:13" ht="47.25" customHeight="1" thickBot="1" x14ac:dyDescent="0.3">
      <c r="A150" s="85"/>
      <c r="B150" s="79"/>
      <c r="C150" s="82"/>
      <c r="D150" s="17" t="s">
        <v>3</v>
      </c>
      <c r="E150" s="33"/>
      <c r="F150" s="33"/>
      <c r="G150" s="33"/>
      <c r="H150" s="33"/>
      <c r="I150" s="33"/>
      <c r="J150" s="19">
        <f t="shared" ref="J150:J152" si="100">J155</f>
        <v>0</v>
      </c>
      <c r="K150" s="27">
        <f t="shared" ref="K150:L150" si="101">K155</f>
        <v>0</v>
      </c>
      <c r="L150" s="25">
        <f t="shared" si="101"/>
        <v>0</v>
      </c>
      <c r="M150" s="67"/>
    </row>
    <row r="151" spans="1:13" ht="45.75" customHeight="1" thickBot="1" x14ac:dyDescent="0.3">
      <c r="A151" s="85"/>
      <c r="B151" s="79"/>
      <c r="C151" s="82"/>
      <c r="D151" s="17" t="s">
        <v>4</v>
      </c>
      <c r="E151" s="33"/>
      <c r="F151" s="33"/>
      <c r="G151" s="33"/>
      <c r="H151" s="33"/>
      <c r="I151" s="33"/>
      <c r="J151" s="19">
        <f t="shared" si="100"/>
        <v>0</v>
      </c>
      <c r="K151" s="27">
        <f t="shared" ref="K151:L151" si="102">K156</f>
        <v>0</v>
      </c>
      <c r="L151" s="25">
        <f t="shared" si="102"/>
        <v>0</v>
      </c>
      <c r="M151" s="67"/>
    </row>
    <row r="152" spans="1:13" ht="38.25" customHeight="1" thickBot="1" x14ac:dyDescent="0.3">
      <c r="A152" s="85"/>
      <c r="B152" s="79"/>
      <c r="C152" s="82"/>
      <c r="D152" s="17" t="s">
        <v>5</v>
      </c>
      <c r="E152" s="33"/>
      <c r="F152" s="33"/>
      <c r="G152" s="33"/>
      <c r="H152" s="33"/>
      <c r="I152" s="33"/>
      <c r="J152" s="19">
        <f t="shared" si="100"/>
        <v>0</v>
      </c>
      <c r="K152" s="27">
        <f t="shared" ref="K152:L152" si="103">K157</f>
        <v>0</v>
      </c>
      <c r="L152" s="25">
        <f t="shared" si="103"/>
        <v>0</v>
      </c>
      <c r="M152" s="67"/>
    </row>
    <row r="153" spans="1:13" ht="24.75" customHeight="1" thickBot="1" x14ac:dyDescent="0.3">
      <c r="A153" s="86"/>
      <c r="B153" s="80"/>
      <c r="C153" s="83"/>
      <c r="D153" s="17" t="s">
        <v>6</v>
      </c>
      <c r="E153" s="33"/>
      <c r="F153" s="33"/>
      <c r="G153" s="33"/>
      <c r="H153" s="33"/>
      <c r="I153" s="33"/>
      <c r="J153" s="19">
        <f>J148+J150+J151+J152+J149</f>
        <v>3658139</v>
      </c>
      <c r="K153" s="27">
        <f>K148+K150+K151+K152+K149</f>
        <v>3433567</v>
      </c>
      <c r="L153" s="25">
        <f>L148+L150+L151+L152+L149</f>
        <v>3433567</v>
      </c>
      <c r="M153" s="68"/>
    </row>
    <row r="154" spans="1:13" ht="45" customHeight="1" thickBot="1" x14ac:dyDescent="0.3">
      <c r="A154" s="75" t="s">
        <v>51</v>
      </c>
      <c r="B154" s="78" t="s">
        <v>121</v>
      </c>
      <c r="C154" s="81" t="s">
        <v>2</v>
      </c>
      <c r="D154" s="17" t="s">
        <v>17</v>
      </c>
      <c r="E154" s="33" t="s">
        <v>179</v>
      </c>
      <c r="F154" s="33" t="s">
        <v>180</v>
      </c>
      <c r="G154" s="33" t="s">
        <v>181</v>
      </c>
      <c r="H154" s="33" t="s">
        <v>192</v>
      </c>
      <c r="I154" s="33" t="s">
        <v>237</v>
      </c>
      <c r="J154" s="19">
        <f>3433567-72000+93750+130822</f>
        <v>3586139</v>
      </c>
      <c r="K154" s="27">
        <f>3433567-72000</f>
        <v>3361567</v>
      </c>
      <c r="L154" s="25">
        <f>3433567-72000</f>
        <v>3361567</v>
      </c>
      <c r="M154" s="66"/>
    </row>
    <row r="155" spans="1:13" ht="45" customHeight="1" thickBot="1" x14ac:dyDescent="0.3">
      <c r="A155" s="76"/>
      <c r="B155" s="79"/>
      <c r="C155" s="82"/>
      <c r="D155" s="17" t="s">
        <v>3</v>
      </c>
      <c r="E155" s="33"/>
      <c r="F155" s="33"/>
      <c r="G155" s="33"/>
      <c r="H155" s="33"/>
      <c r="I155" s="33"/>
      <c r="J155" s="19">
        <v>0</v>
      </c>
      <c r="K155" s="27">
        <v>0</v>
      </c>
      <c r="L155" s="25">
        <v>0</v>
      </c>
      <c r="M155" s="67"/>
    </row>
    <row r="156" spans="1:13" ht="45" customHeight="1" thickBot="1" x14ac:dyDescent="0.3">
      <c r="A156" s="76"/>
      <c r="B156" s="79"/>
      <c r="C156" s="82"/>
      <c r="D156" s="17" t="s">
        <v>4</v>
      </c>
      <c r="E156" s="33"/>
      <c r="F156" s="33"/>
      <c r="G156" s="33"/>
      <c r="H156" s="33"/>
      <c r="I156" s="33"/>
      <c r="J156" s="19">
        <v>0</v>
      </c>
      <c r="K156" s="27">
        <v>0</v>
      </c>
      <c r="L156" s="25">
        <v>0</v>
      </c>
      <c r="M156" s="67"/>
    </row>
    <row r="157" spans="1:13" ht="45" customHeight="1" thickBot="1" x14ac:dyDescent="0.3">
      <c r="A157" s="76"/>
      <c r="B157" s="79"/>
      <c r="C157" s="82"/>
      <c r="D157" s="17" t="s">
        <v>5</v>
      </c>
      <c r="E157" s="33"/>
      <c r="F157" s="33"/>
      <c r="G157" s="33"/>
      <c r="H157" s="33"/>
      <c r="I157" s="33"/>
      <c r="J157" s="19">
        <v>0</v>
      </c>
      <c r="K157" s="27">
        <v>0</v>
      </c>
      <c r="L157" s="25">
        <v>0</v>
      </c>
      <c r="M157" s="67"/>
    </row>
    <row r="158" spans="1:13" ht="26.25" customHeight="1" thickBot="1" x14ac:dyDescent="0.3">
      <c r="A158" s="77"/>
      <c r="B158" s="80"/>
      <c r="C158" s="83"/>
      <c r="D158" s="17" t="s">
        <v>6</v>
      </c>
      <c r="E158" s="33"/>
      <c r="F158" s="33"/>
      <c r="G158" s="33"/>
      <c r="H158" s="33"/>
      <c r="I158" s="33"/>
      <c r="J158" s="19">
        <f t="shared" ref="J158" si="104">J154+J155+J156+J157</f>
        <v>3586139</v>
      </c>
      <c r="K158" s="27">
        <f t="shared" ref="K158:L158" si="105">K154+K155+K156+K157</f>
        <v>3361567</v>
      </c>
      <c r="L158" s="25">
        <f t="shared" si="105"/>
        <v>3361567</v>
      </c>
      <c r="M158" s="68"/>
    </row>
    <row r="159" spans="1:13" ht="52.5" customHeight="1" thickBot="1" x14ac:dyDescent="0.3">
      <c r="A159" s="75" t="s">
        <v>239</v>
      </c>
      <c r="B159" s="78" t="s">
        <v>240</v>
      </c>
      <c r="C159" s="81" t="s">
        <v>2</v>
      </c>
      <c r="D159" s="17" t="s">
        <v>17</v>
      </c>
      <c r="E159" s="33" t="s">
        <v>179</v>
      </c>
      <c r="F159" s="33" t="s">
        <v>180</v>
      </c>
      <c r="G159" s="33" t="s">
        <v>181</v>
      </c>
      <c r="H159" s="33" t="s">
        <v>192</v>
      </c>
      <c r="I159" s="33" t="s">
        <v>238</v>
      </c>
      <c r="J159" s="19">
        <v>72000</v>
      </c>
      <c r="K159" s="27">
        <v>72000</v>
      </c>
      <c r="L159" s="25">
        <v>72000</v>
      </c>
      <c r="M159" s="66"/>
    </row>
    <row r="160" spans="1:13" ht="46.5" customHeight="1" thickBot="1" x14ac:dyDescent="0.3">
      <c r="A160" s="76"/>
      <c r="B160" s="79"/>
      <c r="C160" s="82"/>
      <c r="D160" s="17" t="s">
        <v>3</v>
      </c>
      <c r="E160" s="33"/>
      <c r="F160" s="33"/>
      <c r="G160" s="33"/>
      <c r="H160" s="33"/>
      <c r="I160" s="33"/>
      <c r="J160" s="19">
        <v>0</v>
      </c>
      <c r="K160" s="27">
        <v>0</v>
      </c>
      <c r="L160" s="25">
        <v>0</v>
      </c>
      <c r="M160" s="67"/>
    </row>
    <row r="161" spans="1:13" ht="52.5" customHeight="1" thickBot="1" x14ac:dyDescent="0.3">
      <c r="A161" s="76"/>
      <c r="B161" s="79"/>
      <c r="C161" s="82"/>
      <c r="D161" s="17" t="s">
        <v>4</v>
      </c>
      <c r="E161" s="33"/>
      <c r="F161" s="33"/>
      <c r="G161" s="33"/>
      <c r="H161" s="33"/>
      <c r="I161" s="33"/>
      <c r="J161" s="19">
        <v>0</v>
      </c>
      <c r="K161" s="27">
        <v>0</v>
      </c>
      <c r="L161" s="25">
        <v>0</v>
      </c>
      <c r="M161" s="67"/>
    </row>
    <row r="162" spans="1:13" ht="32.25" customHeight="1" thickBot="1" x14ac:dyDescent="0.3">
      <c r="A162" s="76"/>
      <c r="B162" s="79"/>
      <c r="C162" s="82"/>
      <c r="D162" s="17" t="s">
        <v>5</v>
      </c>
      <c r="E162" s="33"/>
      <c r="F162" s="33"/>
      <c r="G162" s="33"/>
      <c r="H162" s="33"/>
      <c r="I162" s="33"/>
      <c r="J162" s="19">
        <v>0</v>
      </c>
      <c r="K162" s="27">
        <v>0</v>
      </c>
      <c r="L162" s="25">
        <v>0</v>
      </c>
      <c r="M162" s="67"/>
    </row>
    <row r="163" spans="1:13" ht="26.25" customHeight="1" thickBot="1" x14ac:dyDescent="0.3">
      <c r="A163" s="77"/>
      <c r="B163" s="80"/>
      <c r="C163" s="83"/>
      <c r="D163" s="17" t="s">
        <v>6</v>
      </c>
      <c r="E163" s="33"/>
      <c r="F163" s="33"/>
      <c r="G163" s="33"/>
      <c r="H163" s="33"/>
      <c r="I163" s="33"/>
      <c r="J163" s="19">
        <f t="shared" ref="J163:L163" si="106">J159+J160+J161+J162</f>
        <v>72000</v>
      </c>
      <c r="K163" s="27">
        <f t="shared" si="106"/>
        <v>72000</v>
      </c>
      <c r="L163" s="25">
        <f t="shared" si="106"/>
        <v>72000</v>
      </c>
      <c r="M163" s="68"/>
    </row>
    <row r="164" spans="1:13" ht="51" customHeight="1" thickBot="1" x14ac:dyDescent="0.3">
      <c r="A164" s="84">
        <v>6</v>
      </c>
      <c r="B164" s="78" t="s">
        <v>52</v>
      </c>
      <c r="C164" s="81" t="s">
        <v>2</v>
      </c>
      <c r="D164" s="17" t="s">
        <v>17</v>
      </c>
      <c r="E164" s="33" t="s">
        <v>179</v>
      </c>
      <c r="F164" s="33" t="s">
        <v>180</v>
      </c>
      <c r="G164" s="33" t="s">
        <v>181</v>
      </c>
      <c r="H164" s="33" t="s">
        <v>265</v>
      </c>
      <c r="I164" s="33" t="s">
        <v>266</v>
      </c>
      <c r="J164" s="19">
        <f t="shared" ref="J164:J167" si="107">J169</f>
        <v>30600</v>
      </c>
      <c r="K164" s="27">
        <f t="shared" ref="K164:L164" si="108">K169</f>
        <v>0</v>
      </c>
      <c r="L164" s="25">
        <f t="shared" si="108"/>
        <v>0</v>
      </c>
      <c r="M164" s="66">
        <v>21</v>
      </c>
    </row>
    <row r="165" spans="1:13" ht="49.5" customHeight="1" thickBot="1" x14ac:dyDescent="0.3">
      <c r="A165" s="85"/>
      <c r="B165" s="79"/>
      <c r="C165" s="82"/>
      <c r="D165" s="17" t="s">
        <v>3</v>
      </c>
      <c r="E165" s="33"/>
      <c r="F165" s="33"/>
      <c r="G165" s="33"/>
      <c r="H165" s="33"/>
      <c r="I165" s="33"/>
      <c r="J165" s="19">
        <f t="shared" si="107"/>
        <v>0</v>
      </c>
      <c r="K165" s="27">
        <f t="shared" ref="K165:L165" si="109">K170</f>
        <v>0</v>
      </c>
      <c r="L165" s="25">
        <f t="shared" si="109"/>
        <v>0</v>
      </c>
      <c r="M165" s="67"/>
    </row>
    <row r="166" spans="1:13" ht="46.5" customHeight="1" thickBot="1" x14ac:dyDescent="0.3">
      <c r="A166" s="85"/>
      <c r="B166" s="79"/>
      <c r="C166" s="82"/>
      <c r="D166" s="17" t="s">
        <v>4</v>
      </c>
      <c r="E166" s="33"/>
      <c r="F166" s="33"/>
      <c r="G166" s="33"/>
      <c r="H166" s="33"/>
      <c r="I166" s="33"/>
      <c r="J166" s="19">
        <f t="shared" si="107"/>
        <v>0</v>
      </c>
      <c r="K166" s="27">
        <f t="shared" ref="K166:L166" si="110">K171</f>
        <v>0</v>
      </c>
      <c r="L166" s="25">
        <f t="shared" si="110"/>
        <v>0</v>
      </c>
      <c r="M166" s="67"/>
    </row>
    <row r="167" spans="1:13" ht="36" customHeight="1" thickBot="1" x14ac:dyDescent="0.3">
      <c r="A167" s="85"/>
      <c r="B167" s="79"/>
      <c r="C167" s="82"/>
      <c r="D167" s="17" t="s">
        <v>5</v>
      </c>
      <c r="E167" s="33"/>
      <c r="F167" s="33"/>
      <c r="G167" s="33"/>
      <c r="H167" s="33"/>
      <c r="I167" s="33"/>
      <c r="J167" s="19">
        <f t="shared" si="107"/>
        <v>0</v>
      </c>
      <c r="K167" s="27">
        <f t="shared" ref="K167:L167" si="111">K172</f>
        <v>0</v>
      </c>
      <c r="L167" s="25">
        <f t="shared" si="111"/>
        <v>0</v>
      </c>
      <c r="M167" s="67"/>
    </row>
    <row r="168" spans="1:13" ht="26.25" customHeight="1" thickBot="1" x14ac:dyDescent="0.3">
      <c r="A168" s="86"/>
      <c r="B168" s="80"/>
      <c r="C168" s="83"/>
      <c r="D168" s="17" t="s">
        <v>6</v>
      </c>
      <c r="E168" s="33"/>
      <c r="F168" s="33"/>
      <c r="G168" s="33"/>
      <c r="H168" s="33"/>
      <c r="I168" s="33"/>
      <c r="J168" s="19">
        <f t="shared" ref="J168" si="112">J164+J165+J166+J167</f>
        <v>30600</v>
      </c>
      <c r="K168" s="27">
        <f t="shared" ref="K168:L168" si="113">K164+K165+K166+K167</f>
        <v>0</v>
      </c>
      <c r="L168" s="25">
        <f t="shared" si="113"/>
        <v>0</v>
      </c>
      <c r="M168" s="68"/>
    </row>
    <row r="169" spans="1:13" ht="46.5" customHeight="1" thickBot="1" x14ac:dyDescent="0.3">
      <c r="A169" s="75" t="s">
        <v>53</v>
      </c>
      <c r="B169" s="78" t="s">
        <v>122</v>
      </c>
      <c r="C169" s="81" t="s">
        <v>2</v>
      </c>
      <c r="D169" s="17" t="s">
        <v>17</v>
      </c>
      <c r="E169" s="33" t="s">
        <v>179</v>
      </c>
      <c r="F169" s="33" t="s">
        <v>180</v>
      </c>
      <c r="G169" s="33" t="s">
        <v>181</v>
      </c>
      <c r="H169" s="33" t="s">
        <v>265</v>
      </c>
      <c r="I169" s="33" t="s">
        <v>266</v>
      </c>
      <c r="J169" s="19">
        <v>30600</v>
      </c>
      <c r="K169" s="27">
        <v>0</v>
      </c>
      <c r="L169" s="25">
        <v>0</v>
      </c>
      <c r="M169" s="66"/>
    </row>
    <row r="170" spans="1:13" ht="52.5" customHeight="1" thickBot="1" x14ac:dyDescent="0.3">
      <c r="A170" s="76"/>
      <c r="B170" s="79"/>
      <c r="C170" s="82"/>
      <c r="D170" s="17" t="s">
        <v>3</v>
      </c>
      <c r="E170" s="33"/>
      <c r="F170" s="33"/>
      <c r="G170" s="33"/>
      <c r="H170" s="33"/>
      <c r="I170" s="33"/>
      <c r="J170" s="19">
        <v>0</v>
      </c>
      <c r="K170" s="27">
        <v>0</v>
      </c>
      <c r="L170" s="25">
        <v>0</v>
      </c>
      <c r="M170" s="67"/>
    </row>
    <row r="171" spans="1:13" ht="45" customHeight="1" thickBot="1" x14ac:dyDescent="0.3">
      <c r="A171" s="76"/>
      <c r="B171" s="79"/>
      <c r="C171" s="82"/>
      <c r="D171" s="17" t="s">
        <v>4</v>
      </c>
      <c r="E171" s="33"/>
      <c r="F171" s="33"/>
      <c r="G171" s="33"/>
      <c r="H171" s="33"/>
      <c r="I171" s="33"/>
      <c r="J171" s="19">
        <v>0</v>
      </c>
      <c r="K171" s="27">
        <v>0</v>
      </c>
      <c r="L171" s="25">
        <v>0</v>
      </c>
      <c r="M171" s="67"/>
    </row>
    <row r="172" spans="1:13" ht="37.5" customHeight="1" thickBot="1" x14ac:dyDescent="0.3">
      <c r="A172" s="76"/>
      <c r="B172" s="79"/>
      <c r="C172" s="82"/>
      <c r="D172" s="17" t="s">
        <v>5</v>
      </c>
      <c r="E172" s="33"/>
      <c r="F172" s="33"/>
      <c r="G172" s="33"/>
      <c r="H172" s="33"/>
      <c r="I172" s="33"/>
      <c r="J172" s="19">
        <v>0</v>
      </c>
      <c r="K172" s="27">
        <v>0</v>
      </c>
      <c r="L172" s="25">
        <v>0</v>
      </c>
      <c r="M172" s="67"/>
    </row>
    <row r="173" spans="1:13" ht="29.25" customHeight="1" thickBot="1" x14ac:dyDescent="0.3">
      <c r="A173" s="77"/>
      <c r="B173" s="80"/>
      <c r="C173" s="83"/>
      <c r="D173" s="17" t="s">
        <v>6</v>
      </c>
      <c r="E173" s="33"/>
      <c r="F173" s="33"/>
      <c r="G173" s="33"/>
      <c r="H173" s="33"/>
      <c r="I173" s="33"/>
      <c r="J173" s="19">
        <f t="shared" ref="J173" si="114">J169+J170+J171+J172</f>
        <v>30600</v>
      </c>
      <c r="K173" s="27">
        <f t="shared" ref="K173:L173" si="115">K169+K170+K171+K172</f>
        <v>0</v>
      </c>
      <c r="L173" s="25">
        <f t="shared" si="115"/>
        <v>0</v>
      </c>
      <c r="M173" s="68"/>
    </row>
    <row r="174" spans="1:13" ht="59.25" customHeight="1" thickBot="1" x14ac:dyDescent="0.3">
      <c r="A174" s="84">
        <v>7</v>
      </c>
      <c r="B174" s="78" t="s">
        <v>54</v>
      </c>
      <c r="C174" s="81" t="s">
        <v>2</v>
      </c>
      <c r="D174" s="17" t="s">
        <v>17</v>
      </c>
      <c r="E174" s="33"/>
      <c r="F174" s="33"/>
      <c r="G174" s="33"/>
      <c r="H174" s="33"/>
      <c r="I174" s="33"/>
      <c r="J174" s="19">
        <f t="shared" ref="J174:J177" si="116">J179</f>
        <v>0</v>
      </c>
      <c r="K174" s="27">
        <f t="shared" ref="K174:L174" si="117">K179</f>
        <v>0</v>
      </c>
      <c r="L174" s="25">
        <f t="shared" si="117"/>
        <v>0</v>
      </c>
      <c r="M174" s="66">
        <v>24</v>
      </c>
    </row>
    <row r="175" spans="1:13" ht="54" customHeight="1" thickBot="1" x14ac:dyDescent="0.3">
      <c r="A175" s="85"/>
      <c r="B175" s="79"/>
      <c r="C175" s="82"/>
      <c r="D175" s="17" t="s">
        <v>3</v>
      </c>
      <c r="E175" s="33"/>
      <c r="F175" s="33"/>
      <c r="G175" s="33"/>
      <c r="H175" s="33"/>
      <c r="I175" s="33"/>
      <c r="J175" s="19">
        <f t="shared" si="116"/>
        <v>0</v>
      </c>
      <c r="K175" s="27">
        <f t="shared" ref="K175:L175" si="118">K180</f>
        <v>0</v>
      </c>
      <c r="L175" s="25">
        <f t="shared" si="118"/>
        <v>0</v>
      </c>
      <c r="M175" s="67"/>
    </row>
    <row r="176" spans="1:13" ht="49.5" customHeight="1" thickBot="1" x14ac:dyDescent="0.3">
      <c r="A176" s="85"/>
      <c r="B176" s="79"/>
      <c r="C176" s="82"/>
      <c r="D176" s="17" t="s">
        <v>4</v>
      </c>
      <c r="E176" s="33" t="s">
        <v>179</v>
      </c>
      <c r="F176" s="33" t="s">
        <v>180</v>
      </c>
      <c r="G176" s="33" t="s">
        <v>181</v>
      </c>
      <c r="H176" s="33" t="s">
        <v>193</v>
      </c>
      <c r="I176" s="33" t="s">
        <v>194</v>
      </c>
      <c r="J176" s="19">
        <f t="shared" si="116"/>
        <v>65462.75</v>
      </c>
      <c r="K176" s="27">
        <f t="shared" ref="K176:L176" si="119">K181</f>
        <v>70699.77</v>
      </c>
      <c r="L176" s="25">
        <f t="shared" si="119"/>
        <v>78555.3</v>
      </c>
      <c r="M176" s="67"/>
    </row>
    <row r="177" spans="1:13" ht="29.25" customHeight="1" thickBot="1" x14ac:dyDescent="0.3">
      <c r="A177" s="85"/>
      <c r="B177" s="79"/>
      <c r="C177" s="82"/>
      <c r="D177" s="17" t="s">
        <v>5</v>
      </c>
      <c r="E177" s="33"/>
      <c r="F177" s="33"/>
      <c r="G177" s="33"/>
      <c r="H177" s="33"/>
      <c r="I177" s="33"/>
      <c r="J177" s="19">
        <f t="shared" si="116"/>
        <v>0</v>
      </c>
      <c r="K177" s="27">
        <f t="shared" ref="K177:L177" si="120">K182</f>
        <v>0</v>
      </c>
      <c r="L177" s="25">
        <f t="shared" si="120"/>
        <v>0</v>
      </c>
      <c r="M177" s="67"/>
    </row>
    <row r="178" spans="1:13" ht="29.25" customHeight="1" thickBot="1" x14ac:dyDescent="0.3">
      <c r="A178" s="86"/>
      <c r="B178" s="80"/>
      <c r="C178" s="83"/>
      <c r="D178" s="17" t="s">
        <v>6</v>
      </c>
      <c r="E178" s="33"/>
      <c r="F178" s="33"/>
      <c r="G178" s="33"/>
      <c r="H178" s="33"/>
      <c r="I178" s="33"/>
      <c r="J178" s="19">
        <f>J174+J175+J176+J177</f>
        <v>65462.75</v>
      </c>
      <c r="K178" s="27">
        <f t="shared" ref="K178:L178" si="121">K174+K175+K176+K177</f>
        <v>70699.77</v>
      </c>
      <c r="L178" s="25">
        <f t="shared" si="121"/>
        <v>78555.3</v>
      </c>
      <c r="M178" s="68"/>
    </row>
    <row r="179" spans="1:13" ht="48.75" customHeight="1" thickBot="1" x14ac:dyDescent="0.3">
      <c r="A179" s="75" t="s">
        <v>55</v>
      </c>
      <c r="B179" s="78" t="s">
        <v>27</v>
      </c>
      <c r="C179" s="81" t="s">
        <v>2</v>
      </c>
      <c r="D179" s="17" t="s">
        <v>17</v>
      </c>
      <c r="E179" s="33"/>
      <c r="F179" s="33"/>
      <c r="G179" s="33"/>
      <c r="H179" s="33"/>
      <c r="I179" s="33"/>
      <c r="J179" s="19">
        <v>0</v>
      </c>
      <c r="K179" s="27">
        <v>0</v>
      </c>
      <c r="L179" s="25">
        <v>0</v>
      </c>
      <c r="M179" s="66"/>
    </row>
    <row r="180" spans="1:13" ht="51" customHeight="1" thickBot="1" x14ac:dyDescent="0.3">
      <c r="A180" s="76"/>
      <c r="B180" s="79"/>
      <c r="C180" s="82"/>
      <c r="D180" s="17" t="s">
        <v>3</v>
      </c>
      <c r="E180" s="33"/>
      <c r="F180" s="33"/>
      <c r="G180" s="33"/>
      <c r="H180" s="33"/>
      <c r="I180" s="33"/>
      <c r="J180" s="19">
        <v>0</v>
      </c>
      <c r="K180" s="27">
        <v>0</v>
      </c>
      <c r="L180" s="25">
        <v>0</v>
      </c>
      <c r="M180" s="67"/>
    </row>
    <row r="181" spans="1:13" ht="51" customHeight="1" thickBot="1" x14ac:dyDescent="0.3">
      <c r="A181" s="76"/>
      <c r="B181" s="79"/>
      <c r="C181" s="82"/>
      <c r="D181" s="17" t="s">
        <v>4</v>
      </c>
      <c r="E181" s="33" t="s">
        <v>179</v>
      </c>
      <c r="F181" s="33" t="s">
        <v>180</v>
      </c>
      <c r="G181" s="33" t="s">
        <v>181</v>
      </c>
      <c r="H181" s="33" t="s">
        <v>193</v>
      </c>
      <c r="I181" s="33" t="s">
        <v>194</v>
      </c>
      <c r="J181" s="19">
        <v>65462.75</v>
      </c>
      <c r="K181" s="27">
        <v>70699.77</v>
      </c>
      <c r="L181" s="25">
        <v>78555.3</v>
      </c>
      <c r="M181" s="67"/>
    </row>
    <row r="182" spans="1:13" ht="42.75" customHeight="1" thickBot="1" x14ac:dyDescent="0.3">
      <c r="A182" s="76"/>
      <c r="B182" s="79"/>
      <c r="C182" s="82"/>
      <c r="D182" s="17" t="s">
        <v>5</v>
      </c>
      <c r="E182" s="33"/>
      <c r="F182" s="33"/>
      <c r="G182" s="33"/>
      <c r="H182" s="33"/>
      <c r="I182" s="33"/>
      <c r="J182" s="19">
        <v>0</v>
      </c>
      <c r="K182" s="27">
        <v>0</v>
      </c>
      <c r="L182" s="25">
        <v>0</v>
      </c>
      <c r="M182" s="67"/>
    </row>
    <row r="183" spans="1:13" ht="24.75" customHeight="1" thickBot="1" x14ac:dyDescent="0.3">
      <c r="A183" s="77"/>
      <c r="B183" s="80"/>
      <c r="C183" s="83"/>
      <c r="D183" s="17" t="s">
        <v>6</v>
      </c>
      <c r="E183" s="33"/>
      <c r="F183" s="33"/>
      <c r="G183" s="33"/>
      <c r="H183" s="33"/>
      <c r="I183" s="33"/>
      <c r="J183" s="19">
        <f>J179+J180+J181+J182</f>
        <v>65462.75</v>
      </c>
      <c r="K183" s="27">
        <f t="shared" ref="K183:L183" si="122">K179+K180+K181+K182</f>
        <v>70699.77</v>
      </c>
      <c r="L183" s="25">
        <f t="shared" si="122"/>
        <v>78555.3</v>
      </c>
      <c r="M183" s="68"/>
    </row>
    <row r="184" spans="1:13" ht="47.25" customHeight="1" thickBot="1" x14ac:dyDescent="0.3">
      <c r="A184" s="84">
        <v>8</v>
      </c>
      <c r="B184" s="78" t="s">
        <v>56</v>
      </c>
      <c r="C184" s="81" t="s">
        <v>2</v>
      </c>
      <c r="D184" s="104" t="s">
        <v>17</v>
      </c>
      <c r="E184" s="33" t="s">
        <v>179</v>
      </c>
      <c r="F184" s="33" t="s">
        <v>180</v>
      </c>
      <c r="G184" s="33" t="s">
        <v>181</v>
      </c>
      <c r="H184" s="33" t="s">
        <v>195</v>
      </c>
      <c r="I184" s="33" t="s">
        <v>236</v>
      </c>
      <c r="J184" s="19">
        <f>J190+J195+J200</f>
        <v>400000</v>
      </c>
      <c r="K184" s="27">
        <f t="shared" ref="K184" si="123">K190+K195+K200</f>
        <v>0</v>
      </c>
      <c r="L184" s="25">
        <f>L190+L195+L200</f>
        <v>0</v>
      </c>
      <c r="M184" s="66">
        <v>25.26</v>
      </c>
    </row>
    <row r="185" spans="1:13" ht="47.25" customHeight="1" thickBot="1" x14ac:dyDescent="0.3">
      <c r="A185" s="85"/>
      <c r="B185" s="79"/>
      <c r="C185" s="82"/>
      <c r="D185" s="101"/>
      <c r="E185" s="33" t="s">
        <v>179</v>
      </c>
      <c r="F185" s="33" t="s">
        <v>180</v>
      </c>
      <c r="G185" s="33" t="s">
        <v>181</v>
      </c>
      <c r="H185" s="33" t="s">
        <v>195</v>
      </c>
      <c r="I185" s="33" t="s">
        <v>235</v>
      </c>
      <c r="J185" s="19">
        <f>J205</f>
        <v>2738347.65</v>
      </c>
      <c r="K185" s="27">
        <f t="shared" ref="K185:L185" si="124">K205</f>
        <v>0</v>
      </c>
      <c r="L185" s="25">
        <f t="shared" si="124"/>
        <v>0</v>
      </c>
      <c r="M185" s="67"/>
    </row>
    <row r="186" spans="1:13" ht="45" customHeight="1" thickBot="1" x14ac:dyDescent="0.3">
      <c r="A186" s="85"/>
      <c r="B186" s="79"/>
      <c r="C186" s="82"/>
      <c r="D186" s="17" t="s">
        <v>3</v>
      </c>
      <c r="E186" s="33"/>
      <c r="F186" s="33"/>
      <c r="G186" s="33"/>
      <c r="H186" s="33"/>
      <c r="I186" s="33"/>
      <c r="J186" s="19">
        <f t="shared" ref="J186:J188" si="125">J191+J196+J201</f>
        <v>0</v>
      </c>
      <c r="K186" s="27">
        <f t="shared" ref="K186:L186" si="126">K191+K196+K201</f>
        <v>0</v>
      </c>
      <c r="L186" s="25">
        <f t="shared" si="126"/>
        <v>0</v>
      </c>
      <c r="M186" s="67"/>
    </row>
    <row r="187" spans="1:13" ht="47.25" customHeight="1" thickBot="1" x14ac:dyDescent="0.3">
      <c r="A187" s="85"/>
      <c r="B187" s="79"/>
      <c r="C187" s="82"/>
      <c r="D187" s="17" t="s">
        <v>4</v>
      </c>
      <c r="E187" s="33"/>
      <c r="F187" s="33"/>
      <c r="G187" s="33"/>
      <c r="H187" s="33"/>
      <c r="I187" s="33"/>
      <c r="J187" s="19">
        <f t="shared" si="125"/>
        <v>0</v>
      </c>
      <c r="K187" s="27">
        <f t="shared" ref="K187" si="127">K192+K197+K202</f>
        <v>0</v>
      </c>
      <c r="L187" s="25">
        <f>L192+L197</f>
        <v>0</v>
      </c>
      <c r="M187" s="67"/>
    </row>
    <row r="188" spans="1:13" ht="36.75" customHeight="1" thickBot="1" x14ac:dyDescent="0.3">
      <c r="A188" s="85"/>
      <c r="B188" s="79"/>
      <c r="C188" s="82"/>
      <c r="D188" s="17" t="s">
        <v>5</v>
      </c>
      <c r="E188" s="33"/>
      <c r="F188" s="33"/>
      <c r="G188" s="33"/>
      <c r="H188" s="33"/>
      <c r="I188" s="33"/>
      <c r="J188" s="19">
        <f t="shared" si="125"/>
        <v>0</v>
      </c>
      <c r="K188" s="27">
        <f t="shared" ref="K188:L188" si="128">K193+K198+K203</f>
        <v>0</v>
      </c>
      <c r="L188" s="25">
        <f t="shared" si="128"/>
        <v>0</v>
      </c>
      <c r="M188" s="67"/>
    </row>
    <row r="189" spans="1:13" ht="24.75" customHeight="1" thickBot="1" x14ac:dyDescent="0.3">
      <c r="A189" s="86"/>
      <c r="B189" s="80"/>
      <c r="C189" s="83"/>
      <c r="D189" s="17" t="s">
        <v>6</v>
      </c>
      <c r="E189" s="33"/>
      <c r="F189" s="33"/>
      <c r="G189" s="33"/>
      <c r="H189" s="33"/>
      <c r="I189" s="33"/>
      <c r="J189" s="19">
        <f>J184+J186+J187+J188+J185</f>
        <v>3138347.65</v>
      </c>
      <c r="K189" s="27">
        <f t="shared" ref="K189:L189" si="129">K184+K186+K187+K188+K185</f>
        <v>0</v>
      </c>
      <c r="L189" s="25">
        <f t="shared" si="129"/>
        <v>0</v>
      </c>
      <c r="M189" s="68"/>
    </row>
    <row r="190" spans="1:13" ht="50.25" customHeight="1" thickBot="1" x14ac:dyDescent="0.3">
      <c r="A190" s="75" t="s">
        <v>57</v>
      </c>
      <c r="B190" s="78" t="s">
        <v>28</v>
      </c>
      <c r="C190" s="81" t="s">
        <v>2</v>
      </c>
      <c r="D190" s="17" t="s">
        <v>17</v>
      </c>
      <c r="E190" s="33" t="s">
        <v>179</v>
      </c>
      <c r="F190" s="33" t="s">
        <v>180</v>
      </c>
      <c r="G190" s="33" t="s">
        <v>181</v>
      </c>
      <c r="H190" s="33" t="s">
        <v>195</v>
      </c>
      <c r="I190" s="33" t="s">
        <v>236</v>
      </c>
      <c r="J190" s="19">
        <f>200000+150000+50000</f>
        <v>400000</v>
      </c>
      <c r="K190" s="27">
        <v>0</v>
      </c>
      <c r="L190" s="25">
        <v>0</v>
      </c>
      <c r="M190" s="66"/>
    </row>
    <row r="191" spans="1:13" ht="51" customHeight="1" thickBot="1" x14ac:dyDescent="0.3">
      <c r="A191" s="76"/>
      <c r="B191" s="79"/>
      <c r="C191" s="82"/>
      <c r="D191" s="17" t="s">
        <v>3</v>
      </c>
      <c r="E191" s="33"/>
      <c r="F191" s="33"/>
      <c r="G191" s="33"/>
      <c r="H191" s="33"/>
      <c r="I191" s="33"/>
      <c r="J191" s="19">
        <v>0</v>
      </c>
      <c r="K191" s="27">
        <v>0</v>
      </c>
      <c r="L191" s="25">
        <v>0</v>
      </c>
      <c r="M191" s="67"/>
    </row>
    <row r="192" spans="1:13" ht="48.75" customHeight="1" thickBot="1" x14ac:dyDescent="0.3">
      <c r="A192" s="76"/>
      <c r="B192" s="79"/>
      <c r="C192" s="82"/>
      <c r="D192" s="17" t="s">
        <v>4</v>
      </c>
      <c r="E192" s="33"/>
      <c r="F192" s="33"/>
      <c r="G192" s="33"/>
      <c r="H192" s="33"/>
      <c r="I192" s="33"/>
      <c r="J192" s="19">
        <v>0</v>
      </c>
      <c r="K192" s="27">
        <v>0</v>
      </c>
      <c r="L192" s="25">
        <v>0</v>
      </c>
      <c r="M192" s="67"/>
    </row>
    <row r="193" spans="1:13" ht="40.5" customHeight="1" thickBot="1" x14ac:dyDescent="0.3">
      <c r="A193" s="76"/>
      <c r="B193" s="79"/>
      <c r="C193" s="82"/>
      <c r="D193" s="17" t="s">
        <v>5</v>
      </c>
      <c r="E193" s="33"/>
      <c r="F193" s="33"/>
      <c r="G193" s="33"/>
      <c r="H193" s="33"/>
      <c r="I193" s="33"/>
      <c r="J193" s="19">
        <v>0</v>
      </c>
      <c r="K193" s="27">
        <v>0</v>
      </c>
      <c r="L193" s="25">
        <v>0</v>
      </c>
      <c r="M193" s="67"/>
    </row>
    <row r="194" spans="1:13" ht="30.75" customHeight="1" thickBot="1" x14ac:dyDescent="0.3">
      <c r="A194" s="77"/>
      <c r="B194" s="80"/>
      <c r="C194" s="83"/>
      <c r="D194" s="17" t="s">
        <v>6</v>
      </c>
      <c r="E194" s="33"/>
      <c r="F194" s="33"/>
      <c r="G194" s="33"/>
      <c r="H194" s="33"/>
      <c r="I194" s="33"/>
      <c r="J194" s="19">
        <f>J190+J191+J192+J193</f>
        <v>400000</v>
      </c>
      <c r="K194" s="27">
        <f t="shared" ref="K194:L194" si="130">K190+K191+K192+K193</f>
        <v>0</v>
      </c>
      <c r="L194" s="25">
        <f t="shared" si="130"/>
        <v>0</v>
      </c>
      <c r="M194" s="68"/>
    </row>
    <row r="195" spans="1:13" ht="44.25" hidden="1" customHeight="1" thickBot="1" x14ac:dyDescent="0.3">
      <c r="A195" s="75" t="s">
        <v>196</v>
      </c>
      <c r="B195" s="78" t="s">
        <v>103</v>
      </c>
      <c r="C195" s="81" t="s">
        <v>2</v>
      </c>
      <c r="D195" s="17" t="s">
        <v>17</v>
      </c>
      <c r="E195" s="33"/>
      <c r="F195" s="33"/>
      <c r="G195" s="33"/>
      <c r="H195" s="33"/>
      <c r="I195" s="33"/>
      <c r="J195" s="19">
        <v>0</v>
      </c>
      <c r="K195" s="27">
        <v>0</v>
      </c>
      <c r="L195" s="25">
        <v>0</v>
      </c>
      <c r="M195" s="119"/>
    </row>
    <row r="196" spans="1:13" ht="50.25" hidden="1" customHeight="1" thickBot="1" x14ac:dyDescent="0.3">
      <c r="A196" s="76"/>
      <c r="B196" s="79"/>
      <c r="C196" s="82"/>
      <c r="D196" s="17" t="s">
        <v>3</v>
      </c>
      <c r="E196" s="33"/>
      <c r="F196" s="33"/>
      <c r="G196" s="33"/>
      <c r="H196" s="33"/>
      <c r="I196" s="33"/>
      <c r="J196" s="19">
        <v>0</v>
      </c>
      <c r="K196" s="27">
        <v>0</v>
      </c>
      <c r="L196" s="25">
        <v>0</v>
      </c>
      <c r="M196" s="120"/>
    </row>
    <row r="197" spans="1:13" ht="45.75" hidden="1" customHeight="1" thickBot="1" x14ac:dyDescent="0.3">
      <c r="A197" s="76"/>
      <c r="B197" s="79"/>
      <c r="C197" s="82"/>
      <c r="D197" s="17" t="s">
        <v>4</v>
      </c>
      <c r="E197" s="33"/>
      <c r="F197" s="33"/>
      <c r="G197" s="33"/>
      <c r="H197" s="33"/>
      <c r="I197" s="33"/>
      <c r="J197" s="19">
        <v>0</v>
      </c>
      <c r="K197" s="27">
        <v>0</v>
      </c>
      <c r="L197" s="25">
        <v>0</v>
      </c>
      <c r="M197" s="120"/>
    </row>
    <row r="198" spans="1:13" ht="34.5" hidden="1" customHeight="1" thickBot="1" x14ac:dyDescent="0.3">
      <c r="A198" s="76"/>
      <c r="B198" s="79"/>
      <c r="C198" s="82"/>
      <c r="D198" s="17" t="s">
        <v>5</v>
      </c>
      <c r="E198" s="33"/>
      <c r="F198" s="33"/>
      <c r="G198" s="33"/>
      <c r="H198" s="33"/>
      <c r="I198" s="33"/>
      <c r="J198" s="19">
        <v>0</v>
      </c>
      <c r="K198" s="27">
        <v>0</v>
      </c>
      <c r="L198" s="25">
        <v>0</v>
      </c>
      <c r="M198" s="120"/>
    </row>
    <row r="199" spans="1:13" ht="30.75" hidden="1" customHeight="1" thickBot="1" x14ac:dyDescent="0.3">
      <c r="A199" s="77"/>
      <c r="B199" s="80"/>
      <c r="C199" s="83"/>
      <c r="D199" s="17" t="s">
        <v>6</v>
      </c>
      <c r="E199" s="33"/>
      <c r="F199" s="33"/>
      <c r="G199" s="33"/>
      <c r="H199" s="33"/>
      <c r="I199" s="33"/>
      <c r="J199" s="19">
        <f t="shared" ref="J199" si="131">J195+J196+J197+J198</f>
        <v>0</v>
      </c>
      <c r="K199" s="27">
        <f t="shared" ref="K199:L199" si="132">K195+K196+K197+K198</f>
        <v>0</v>
      </c>
      <c r="L199" s="25">
        <f t="shared" si="132"/>
        <v>0</v>
      </c>
      <c r="M199" s="121"/>
    </row>
    <row r="200" spans="1:13" ht="47.25" hidden="1" customHeight="1" thickBot="1" x14ac:dyDescent="0.3">
      <c r="A200" s="75" t="s">
        <v>58</v>
      </c>
      <c r="B200" s="78" t="s">
        <v>35</v>
      </c>
      <c r="C200" s="81" t="s">
        <v>2</v>
      </c>
      <c r="D200" s="17" t="s">
        <v>17</v>
      </c>
      <c r="E200" s="33"/>
      <c r="F200" s="33"/>
      <c r="G200" s="33"/>
      <c r="H200" s="33"/>
      <c r="I200" s="33"/>
      <c r="J200" s="19">
        <v>0</v>
      </c>
      <c r="K200" s="27">
        <v>0</v>
      </c>
      <c r="L200" s="25">
        <v>0</v>
      </c>
      <c r="M200" s="66"/>
    </row>
    <row r="201" spans="1:13" ht="51.75" hidden="1" customHeight="1" thickBot="1" x14ac:dyDescent="0.3">
      <c r="A201" s="76"/>
      <c r="B201" s="79"/>
      <c r="C201" s="82"/>
      <c r="D201" s="17" t="s">
        <v>3</v>
      </c>
      <c r="E201" s="33"/>
      <c r="F201" s="33"/>
      <c r="G201" s="33"/>
      <c r="H201" s="33"/>
      <c r="I201" s="33"/>
      <c r="J201" s="19">
        <v>0</v>
      </c>
      <c r="K201" s="27">
        <v>0</v>
      </c>
      <c r="L201" s="25">
        <v>0</v>
      </c>
      <c r="M201" s="67"/>
    </row>
    <row r="202" spans="1:13" ht="48" hidden="1" customHeight="1" thickBot="1" x14ac:dyDescent="0.3">
      <c r="A202" s="76"/>
      <c r="B202" s="79"/>
      <c r="C202" s="82"/>
      <c r="D202" s="17" t="s">
        <v>4</v>
      </c>
      <c r="E202" s="33"/>
      <c r="F202" s="33"/>
      <c r="G202" s="33"/>
      <c r="H202" s="33"/>
      <c r="I202" s="33"/>
      <c r="J202" s="19">
        <v>0</v>
      </c>
      <c r="K202" s="27">
        <v>0</v>
      </c>
      <c r="L202" s="25">
        <v>0</v>
      </c>
      <c r="M202" s="67"/>
    </row>
    <row r="203" spans="1:13" ht="33.75" hidden="1" customHeight="1" thickBot="1" x14ac:dyDescent="0.3">
      <c r="A203" s="76"/>
      <c r="B203" s="79"/>
      <c r="C203" s="82"/>
      <c r="D203" s="17" t="s">
        <v>5</v>
      </c>
      <c r="E203" s="33"/>
      <c r="F203" s="33"/>
      <c r="G203" s="33"/>
      <c r="H203" s="33"/>
      <c r="I203" s="33"/>
      <c r="J203" s="19">
        <v>0</v>
      </c>
      <c r="K203" s="27">
        <v>0</v>
      </c>
      <c r="L203" s="25">
        <v>0</v>
      </c>
      <c r="M203" s="67"/>
    </row>
    <row r="204" spans="1:13" ht="25.5" hidden="1" customHeight="1" thickBot="1" x14ac:dyDescent="0.3">
      <c r="A204" s="77"/>
      <c r="B204" s="80"/>
      <c r="C204" s="83"/>
      <c r="D204" s="17" t="s">
        <v>6</v>
      </c>
      <c r="E204" s="33"/>
      <c r="F204" s="33"/>
      <c r="G204" s="33"/>
      <c r="H204" s="33"/>
      <c r="I204" s="33"/>
      <c r="J204" s="19">
        <f t="shared" ref="J204" si="133">J200+J201+J202+J203</f>
        <v>0</v>
      </c>
      <c r="K204" s="27">
        <f t="shared" ref="K204:L204" si="134">K200+K201+K202+K203</f>
        <v>0</v>
      </c>
      <c r="L204" s="25">
        <f t="shared" si="134"/>
        <v>0</v>
      </c>
      <c r="M204" s="68"/>
    </row>
    <row r="205" spans="1:13" ht="54" customHeight="1" thickBot="1" x14ac:dyDescent="0.3">
      <c r="A205" s="75" t="s">
        <v>274</v>
      </c>
      <c r="B205" s="78" t="s">
        <v>28</v>
      </c>
      <c r="C205" s="81" t="s">
        <v>2</v>
      </c>
      <c r="D205" s="17" t="s">
        <v>17</v>
      </c>
      <c r="E205" s="33" t="s">
        <v>179</v>
      </c>
      <c r="F205" s="33" t="s">
        <v>180</v>
      </c>
      <c r="G205" s="33" t="s">
        <v>181</v>
      </c>
      <c r="H205" s="33" t="s">
        <v>195</v>
      </c>
      <c r="I205" s="33" t="s">
        <v>235</v>
      </c>
      <c r="J205" s="19">
        <f>1128600+2738347.65-1128600</f>
        <v>2738347.65</v>
      </c>
      <c r="K205" s="27">
        <v>0</v>
      </c>
      <c r="L205" s="25">
        <v>0</v>
      </c>
      <c r="M205" s="66"/>
    </row>
    <row r="206" spans="1:13" ht="64.5" customHeight="1" thickBot="1" x14ac:dyDescent="0.3">
      <c r="A206" s="76"/>
      <c r="B206" s="79"/>
      <c r="C206" s="82"/>
      <c r="D206" s="17" t="s">
        <v>3</v>
      </c>
      <c r="E206" s="33"/>
      <c r="F206" s="33"/>
      <c r="G206" s="33"/>
      <c r="H206" s="33"/>
      <c r="I206" s="33"/>
      <c r="J206" s="19">
        <v>0</v>
      </c>
      <c r="K206" s="27">
        <v>0</v>
      </c>
      <c r="L206" s="25">
        <v>0</v>
      </c>
      <c r="M206" s="67"/>
    </row>
    <row r="207" spans="1:13" ht="45.75" customHeight="1" thickBot="1" x14ac:dyDescent="0.3">
      <c r="A207" s="76"/>
      <c r="B207" s="79"/>
      <c r="C207" s="82"/>
      <c r="D207" s="17" t="s">
        <v>4</v>
      </c>
      <c r="E207" s="33" t="s">
        <v>179</v>
      </c>
      <c r="F207" s="33" t="s">
        <v>180</v>
      </c>
      <c r="G207" s="33" t="s">
        <v>181</v>
      </c>
      <c r="H207" s="33" t="s">
        <v>195</v>
      </c>
      <c r="I207" s="33" t="s">
        <v>235</v>
      </c>
      <c r="J207" s="19">
        <v>31490998</v>
      </c>
      <c r="K207" s="27">
        <v>0</v>
      </c>
      <c r="L207" s="25">
        <v>0</v>
      </c>
      <c r="M207" s="67"/>
    </row>
    <row r="208" spans="1:13" ht="45.75" customHeight="1" thickBot="1" x14ac:dyDescent="0.3">
      <c r="A208" s="76"/>
      <c r="B208" s="79"/>
      <c r="C208" s="82"/>
      <c r="D208" s="17" t="s">
        <v>5</v>
      </c>
      <c r="E208" s="33"/>
      <c r="F208" s="33"/>
      <c r="G208" s="33"/>
      <c r="H208" s="33"/>
      <c r="I208" s="33"/>
      <c r="J208" s="19">
        <v>0</v>
      </c>
      <c r="K208" s="27">
        <v>0</v>
      </c>
      <c r="L208" s="25">
        <v>0</v>
      </c>
      <c r="M208" s="67"/>
    </row>
    <row r="209" spans="1:13" ht="25.5" customHeight="1" thickBot="1" x14ac:dyDescent="0.3">
      <c r="A209" s="77"/>
      <c r="B209" s="80"/>
      <c r="C209" s="83"/>
      <c r="D209" s="17" t="s">
        <v>6</v>
      </c>
      <c r="E209" s="33"/>
      <c r="F209" s="33"/>
      <c r="G209" s="33"/>
      <c r="H209" s="33"/>
      <c r="I209" s="33"/>
      <c r="J209" s="19">
        <f>J205+J206+J207+J208</f>
        <v>34229345.649999999</v>
      </c>
      <c r="K209" s="27">
        <f t="shared" ref="K209:L209" si="135">K205+K206+K207+K208</f>
        <v>0</v>
      </c>
      <c r="L209" s="25">
        <f t="shared" si="135"/>
        <v>0</v>
      </c>
      <c r="M209" s="68"/>
    </row>
    <row r="210" spans="1:13" ht="45.75" customHeight="1" thickBot="1" x14ac:dyDescent="0.3">
      <c r="A210" s="84">
        <v>9</v>
      </c>
      <c r="B210" s="78" t="s">
        <v>59</v>
      </c>
      <c r="C210" s="81" t="s">
        <v>2</v>
      </c>
      <c r="D210" s="17" t="s">
        <v>17</v>
      </c>
      <c r="E210" s="33" t="s">
        <v>179</v>
      </c>
      <c r="F210" s="33" t="s">
        <v>180</v>
      </c>
      <c r="G210" s="33" t="s">
        <v>181</v>
      </c>
      <c r="H210" s="33" t="s">
        <v>197</v>
      </c>
      <c r="I210" s="33" t="s">
        <v>198</v>
      </c>
      <c r="J210" s="19">
        <f t="shared" ref="J210:J213" si="136">J215</f>
        <v>1600000</v>
      </c>
      <c r="K210" s="27">
        <f t="shared" ref="K210:L210" si="137">K215</f>
        <v>2681710</v>
      </c>
      <c r="L210" s="25">
        <f t="shared" si="137"/>
        <v>3030810</v>
      </c>
      <c r="M210" s="66">
        <v>27</v>
      </c>
    </row>
    <row r="211" spans="1:13" ht="48.75" customHeight="1" thickBot="1" x14ac:dyDescent="0.3">
      <c r="A211" s="85"/>
      <c r="B211" s="79"/>
      <c r="C211" s="82"/>
      <c r="D211" s="17" t="s">
        <v>3</v>
      </c>
      <c r="E211" s="33"/>
      <c r="F211" s="33"/>
      <c r="G211" s="33"/>
      <c r="H211" s="33"/>
      <c r="I211" s="33"/>
      <c r="J211" s="19">
        <f t="shared" si="136"/>
        <v>0</v>
      </c>
      <c r="K211" s="27">
        <f t="shared" ref="K211:L211" si="138">K216</f>
        <v>0</v>
      </c>
      <c r="L211" s="25">
        <f t="shared" si="138"/>
        <v>0</v>
      </c>
      <c r="M211" s="67"/>
    </row>
    <row r="212" spans="1:13" ht="45.75" customHeight="1" thickBot="1" x14ac:dyDescent="0.3">
      <c r="A212" s="85"/>
      <c r="B212" s="79"/>
      <c r="C212" s="82"/>
      <c r="D212" s="17" t="s">
        <v>4</v>
      </c>
      <c r="E212" s="33"/>
      <c r="F212" s="33"/>
      <c r="G212" s="33"/>
      <c r="H212" s="33"/>
      <c r="I212" s="33"/>
      <c r="J212" s="19">
        <f t="shared" si="136"/>
        <v>0</v>
      </c>
      <c r="K212" s="27">
        <f t="shared" ref="K212:L212" si="139">K217</f>
        <v>0</v>
      </c>
      <c r="L212" s="25">
        <f t="shared" si="139"/>
        <v>0</v>
      </c>
      <c r="M212" s="67"/>
    </row>
    <row r="213" spans="1:13" ht="33" customHeight="1" thickBot="1" x14ac:dyDescent="0.3">
      <c r="A213" s="85"/>
      <c r="B213" s="79"/>
      <c r="C213" s="82"/>
      <c r="D213" s="17" t="s">
        <v>5</v>
      </c>
      <c r="E213" s="33"/>
      <c r="F213" s="33"/>
      <c r="G213" s="33"/>
      <c r="H213" s="33"/>
      <c r="I213" s="33"/>
      <c r="J213" s="19">
        <f t="shared" si="136"/>
        <v>0</v>
      </c>
      <c r="K213" s="27">
        <f t="shared" ref="K213:L213" si="140">K218</f>
        <v>0</v>
      </c>
      <c r="L213" s="25">
        <f t="shared" si="140"/>
        <v>0</v>
      </c>
      <c r="M213" s="67"/>
    </row>
    <row r="214" spans="1:13" ht="25.5" customHeight="1" thickBot="1" x14ac:dyDescent="0.3">
      <c r="A214" s="86"/>
      <c r="B214" s="80"/>
      <c r="C214" s="83"/>
      <c r="D214" s="17" t="s">
        <v>6</v>
      </c>
      <c r="E214" s="33"/>
      <c r="F214" s="33"/>
      <c r="G214" s="33"/>
      <c r="H214" s="33"/>
      <c r="I214" s="33"/>
      <c r="J214" s="19">
        <f t="shared" ref="J214" si="141">J210+J211+J212+J213</f>
        <v>1600000</v>
      </c>
      <c r="K214" s="27">
        <f t="shared" ref="K214:L214" si="142">K210+K211+K212+K213</f>
        <v>2681710</v>
      </c>
      <c r="L214" s="25">
        <f t="shared" si="142"/>
        <v>3030810</v>
      </c>
      <c r="M214" s="68"/>
    </row>
    <row r="215" spans="1:13" ht="47.25" customHeight="1" thickBot="1" x14ac:dyDescent="0.3">
      <c r="A215" s="75" t="s">
        <v>60</v>
      </c>
      <c r="B215" s="78" t="s">
        <v>123</v>
      </c>
      <c r="C215" s="81" t="s">
        <v>2</v>
      </c>
      <c r="D215" s="17" t="s">
        <v>17</v>
      </c>
      <c r="E215" s="33" t="s">
        <v>179</v>
      </c>
      <c r="F215" s="33" t="s">
        <v>180</v>
      </c>
      <c r="G215" s="33" t="s">
        <v>181</v>
      </c>
      <c r="H215" s="33" t="s">
        <v>197</v>
      </c>
      <c r="I215" s="33" t="s">
        <v>198</v>
      </c>
      <c r="J215" s="19">
        <f>1000000+400000+200000</f>
        <v>1600000</v>
      </c>
      <c r="K215" s="27">
        <v>2681710</v>
      </c>
      <c r="L215" s="25">
        <v>3030810</v>
      </c>
      <c r="M215" s="66"/>
    </row>
    <row r="216" spans="1:13" ht="48.75" customHeight="1" thickBot="1" x14ac:dyDescent="0.3">
      <c r="A216" s="76"/>
      <c r="B216" s="79"/>
      <c r="C216" s="82"/>
      <c r="D216" s="17" t="s">
        <v>3</v>
      </c>
      <c r="E216" s="33"/>
      <c r="F216" s="33"/>
      <c r="G216" s="33"/>
      <c r="H216" s="33"/>
      <c r="I216" s="33"/>
      <c r="J216" s="19">
        <v>0</v>
      </c>
      <c r="K216" s="27">
        <v>0</v>
      </c>
      <c r="L216" s="25">
        <v>0</v>
      </c>
      <c r="M216" s="67"/>
    </row>
    <row r="217" spans="1:13" ht="47.25" customHeight="1" thickBot="1" x14ac:dyDescent="0.3">
      <c r="A217" s="76"/>
      <c r="B217" s="79"/>
      <c r="C217" s="82"/>
      <c r="D217" s="17" t="s">
        <v>4</v>
      </c>
      <c r="E217" s="33"/>
      <c r="F217" s="33"/>
      <c r="G217" s="33"/>
      <c r="H217" s="33"/>
      <c r="I217" s="33"/>
      <c r="J217" s="19">
        <v>0</v>
      </c>
      <c r="K217" s="27">
        <v>0</v>
      </c>
      <c r="L217" s="25">
        <v>0</v>
      </c>
      <c r="M217" s="67"/>
    </row>
    <row r="218" spans="1:13" ht="36" customHeight="1" thickBot="1" x14ac:dyDescent="0.3">
      <c r="A218" s="76"/>
      <c r="B218" s="79"/>
      <c r="C218" s="82"/>
      <c r="D218" s="17" t="s">
        <v>5</v>
      </c>
      <c r="E218" s="33"/>
      <c r="F218" s="33"/>
      <c r="G218" s="33"/>
      <c r="H218" s="33"/>
      <c r="I218" s="33"/>
      <c r="J218" s="19">
        <v>0</v>
      </c>
      <c r="K218" s="27">
        <v>0</v>
      </c>
      <c r="L218" s="25">
        <v>0</v>
      </c>
      <c r="M218" s="67"/>
    </row>
    <row r="219" spans="1:13" ht="27.75" customHeight="1" thickBot="1" x14ac:dyDescent="0.3">
      <c r="A219" s="77"/>
      <c r="B219" s="80"/>
      <c r="C219" s="83"/>
      <c r="D219" s="17" t="s">
        <v>6</v>
      </c>
      <c r="E219" s="33"/>
      <c r="F219" s="33"/>
      <c r="G219" s="33"/>
      <c r="H219" s="33"/>
      <c r="I219" s="33"/>
      <c r="J219" s="19">
        <f t="shared" ref="J219" si="143">J215+J216+J217+J218</f>
        <v>1600000</v>
      </c>
      <c r="K219" s="27">
        <f t="shared" ref="K219:L219" si="144">K215+K216+K217+K218</f>
        <v>2681710</v>
      </c>
      <c r="L219" s="25">
        <f t="shared" si="144"/>
        <v>3030810</v>
      </c>
      <c r="M219" s="68"/>
    </row>
    <row r="220" spans="1:13" ht="48.75" customHeight="1" thickBot="1" x14ac:dyDescent="0.3">
      <c r="A220" s="84">
        <v>10</v>
      </c>
      <c r="B220" s="78" t="s">
        <v>8</v>
      </c>
      <c r="C220" s="81" t="s">
        <v>2</v>
      </c>
      <c r="D220" s="17" t="s">
        <v>17</v>
      </c>
      <c r="E220" s="33" t="s">
        <v>179</v>
      </c>
      <c r="F220" s="33" t="s">
        <v>180</v>
      </c>
      <c r="G220" s="33" t="s">
        <v>181</v>
      </c>
      <c r="H220" s="33" t="s">
        <v>199</v>
      </c>
      <c r="I220" s="33" t="s">
        <v>200</v>
      </c>
      <c r="J220" s="19">
        <f t="shared" ref="J220:J223" si="145">J225</f>
        <v>120000</v>
      </c>
      <c r="K220" s="27">
        <f t="shared" ref="K220:L220" si="146">K225</f>
        <v>0</v>
      </c>
      <c r="L220" s="25">
        <f t="shared" si="146"/>
        <v>0</v>
      </c>
      <c r="M220" s="66">
        <v>28</v>
      </c>
    </row>
    <row r="221" spans="1:13" ht="48" customHeight="1" thickBot="1" x14ac:dyDescent="0.3">
      <c r="A221" s="85"/>
      <c r="B221" s="79"/>
      <c r="C221" s="82"/>
      <c r="D221" s="17" t="s">
        <v>3</v>
      </c>
      <c r="E221" s="33"/>
      <c r="F221" s="33"/>
      <c r="G221" s="33"/>
      <c r="H221" s="33"/>
      <c r="I221" s="33"/>
      <c r="J221" s="19">
        <f t="shared" si="145"/>
        <v>0</v>
      </c>
      <c r="K221" s="27">
        <f t="shared" ref="K221:L221" si="147">K226</f>
        <v>0</v>
      </c>
      <c r="L221" s="25">
        <f t="shared" si="147"/>
        <v>0</v>
      </c>
      <c r="M221" s="67"/>
    </row>
    <row r="222" spans="1:13" ht="54.75" customHeight="1" thickBot="1" x14ac:dyDescent="0.3">
      <c r="A222" s="85"/>
      <c r="B222" s="79"/>
      <c r="C222" s="82"/>
      <c r="D222" s="17" t="s">
        <v>4</v>
      </c>
      <c r="E222" s="33"/>
      <c r="F222" s="33"/>
      <c r="G222" s="33"/>
      <c r="H222" s="33"/>
      <c r="I222" s="33"/>
      <c r="J222" s="19">
        <f t="shared" si="145"/>
        <v>0</v>
      </c>
      <c r="K222" s="27">
        <f t="shared" ref="K222:L222" si="148">K227</f>
        <v>0</v>
      </c>
      <c r="L222" s="25">
        <f t="shared" si="148"/>
        <v>0</v>
      </c>
      <c r="M222" s="67"/>
    </row>
    <row r="223" spans="1:13" ht="41.25" customHeight="1" thickBot="1" x14ac:dyDescent="0.3">
      <c r="A223" s="85"/>
      <c r="B223" s="79"/>
      <c r="C223" s="82"/>
      <c r="D223" s="17" t="s">
        <v>5</v>
      </c>
      <c r="E223" s="33"/>
      <c r="F223" s="33"/>
      <c r="G223" s="33"/>
      <c r="H223" s="33"/>
      <c r="I223" s="33"/>
      <c r="J223" s="19">
        <f t="shared" si="145"/>
        <v>0</v>
      </c>
      <c r="K223" s="27">
        <f t="shared" ref="K223:L223" si="149">K228</f>
        <v>0</v>
      </c>
      <c r="L223" s="25">
        <f t="shared" si="149"/>
        <v>0</v>
      </c>
      <c r="M223" s="67"/>
    </row>
    <row r="224" spans="1:13" ht="27.75" customHeight="1" thickBot="1" x14ac:dyDescent="0.3">
      <c r="A224" s="86"/>
      <c r="B224" s="80"/>
      <c r="C224" s="83"/>
      <c r="D224" s="17" t="s">
        <v>6</v>
      </c>
      <c r="E224" s="33"/>
      <c r="F224" s="33"/>
      <c r="G224" s="33"/>
      <c r="H224" s="33"/>
      <c r="I224" s="33"/>
      <c r="J224" s="19">
        <f t="shared" ref="J224" si="150">J220+J221+J222+J223</f>
        <v>120000</v>
      </c>
      <c r="K224" s="27">
        <f t="shared" ref="K224:L224" si="151">K220+K221+K222+K223</f>
        <v>0</v>
      </c>
      <c r="L224" s="25">
        <f t="shared" si="151"/>
        <v>0</v>
      </c>
      <c r="M224" s="68"/>
    </row>
    <row r="225" spans="1:13" ht="46.5" customHeight="1" thickBot="1" x14ac:dyDescent="0.3">
      <c r="A225" s="75" t="s">
        <v>61</v>
      </c>
      <c r="B225" s="78" t="s">
        <v>8</v>
      </c>
      <c r="C225" s="81" t="s">
        <v>2</v>
      </c>
      <c r="D225" s="17" t="s">
        <v>17</v>
      </c>
      <c r="E225" s="33" t="s">
        <v>179</v>
      </c>
      <c r="F225" s="33" t="s">
        <v>180</v>
      </c>
      <c r="G225" s="33" t="s">
        <v>181</v>
      </c>
      <c r="H225" s="33" t="s">
        <v>199</v>
      </c>
      <c r="I225" s="33" t="s">
        <v>200</v>
      </c>
      <c r="J225" s="19">
        <f>80000+40000</f>
        <v>120000</v>
      </c>
      <c r="K225" s="27">
        <v>0</v>
      </c>
      <c r="L225" s="25">
        <v>0</v>
      </c>
      <c r="M225" s="66"/>
    </row>
    <row r="226" spans="1:13" ht="48.75" customHeight="1" thickBot="1" x14ac:dyDescent="0.3">
      <c r="A226" s="76"/>
      <c r="B226" s="79"/>
      <c r="C226" s="82"/>
      <c r="D226" s="17" t="s">
        <v>3</v>
      </c>
      <c r="E226" s="33"/>
      <c r="F226" s="33"/>
      <c r="G226" s="33"/>
      <c r="H226" s="33"/>
      <c r="I226" s="33"/>
      <c r="J226" s="19">
        <v>0</v>
      </c>
      <c r="K226" s="27">
        <v>0</v>
      </c>
      <c r="L226" s="25">
        <v>0</v>
      </c>
      <c r="M226" s="67"/>
    </row>
    <row r="227" spans="1:13" ht="45.75" customHeight="1" thickBot="1" x14ac:dyDescent="0.3">
      <c r="A227" s="76"/>
      <c r="B227" s="79"/>
      <c r="C227" s="82"/>
      <c r="D227" s="17" t="s">
        <v>4</v>
      </c>
      <c r="E227" s="33"/>
      <c r="F227" s="33"/>
      <c r="G227" s="33"/>
      <c r="H227" s="33"/>
      <c r="I227" s="33"/>
      <c r="J227" s="19">
        <v>0</v>
      </c>
      <c r="K227" s="27">
        <v>0</v>
      </c>
      <c r="L227" s="25">
        <v>0</v>
      </c>
      <c r="M227" s="67"/>
    </row>
    <row r="228" spans="1:13" ht="38.25" customHeight="1" thickBot="1" x14ac:dyDescent="0.3">
      <c r="A228" s="76"/>
      <c r="B228" s="79"/>
      <c r="C228" s="82"/>
      <c r="D228" s="17" t="s">
        <v>5</v>
      </c>
      <c r="E228" s="33"/>
      <c r="F228" s="33"/>
      <c r="G228" s="33"/>
      <c r="H228" s="33"/>
      <c r="I228" s="33"/>
      <c r="J228" s="19">
        <v>0</v>
      </c>
      <c r="K228" s="27">
        <v>0</v>
      </c>
      <c r="L228" s="25">
        <v>0</v>
      </c>
      <c r="M228" s="67"/>
    </row>
    <row r="229" spans="1:13" ht="25.5" customHeight="1" thickBot="1" x14ac:dyDescent="0.3">
      <c r="A229" s="77"/>
      <c r="B229" s="80"/>
      <c r="C229" s="83"/>
      <c r="D229" s="17" t="s">
        <v>6</v>
      </c>
      <c r="E229" s="33"/>
      <c r="F229" s="33"/>
      <c r="G229" s="33"/>
      <c r="H229" s="33"/>
      <c r="I229" s="33"/>
      <c r="J229" s="19">
        <f t="shared" ref="J229" si="152">J225+J226+J227+J228</f>
        <v>120000</v>
      </c>
      <c r="K229" s="27">
        <f t="shared" ref="K229:L229" si="153">K225+K226+K227+K228</f>
        <v>0</v>
      </c>
      <c r="L229" s="25">
        <f t="shared" si="153"/>
        <v>0</v>
      </c>
      <c r="M229" s="68"/>
    </row>
    <row r="230" spans="1:13" ht="47.25" customHeight="1" thickBot="1" x14ac:dyDescent="0.3">
      <c r="A230" s="84">
        <v>11</v>
      </c>
      <c r="B230" s="78" t="s">
        <v>62</v>
      </c>
      <c r="C230" s="81" t="s">
        <v>2</v>
      </c>
      <c r="D230" s="17" t="s">
        <v>17</v>
      </c>
      <c r="E230" s="33" t="s">
        <v>179</v>
      </c>
      <c r="F230" s="33" t="s">
        <v>180</v>
      </c>
      <c r="G230" s="33" t="s">
        <v>181</v>
      </c>
      <c r="H230" s="33" t="s">
        <v>201</v>
      </c>
      <c r="I230" s="33" t="s">
        <v>202</v>
      </c>
      <c r="J230" s="19">
        <f t="shared" ref="J230:J233" si="154">J235+J240</f>
        <v>2373045</v>
      </c>
      <c r="K230" s="27">
        <f t="shared" ref="K230:L230" si="155">K235+K240</f>
        <v>2373045</v>
      </c>
      <c r="L230" s="25">
        <f t="shared" si="155"/>
        <v>2373045</v>
      </c>
      <c r="M230" s="66">
        <v>29</v>
      </c>
    </row>
    <row r="231" spans="1:13" ht="45.75" customHeight="1" thickBot="1" x14ac:dyDescent="0.3">
      <c r="A231" s="85"/>
      <c r="B231" s="79"/>
      <c r="C231" s="82"/>
      <c r="D231" s="17" t="s">
        <v>3</v>
      </c>
      <c r="E231" s="33"/>
      <c r="F231" s="33"/>
      <c r="G231" s="33"/>
      <c r="H231" s="33"/>
      <c r="I231" s="33"/>
      <c r="J231" s="19">
        <f t="shared" si="154"/>
        <v>0</v>
      </c>
      <c r="K231" s="27">
        <f t="shared" ref="K231:L231" si="156">K236+K241</f>
        <v>0</v>
      </c>
      <c r="L231" s="25">
        <f t="shared" si="156"/>
        <v>0</v>
      </c>
      <c r="M231" s="67"/>
    </row>
    <row r="232" spans="1:13" ht="45.75" customHeight="1" thickBot="1" x14ac:dyDescent="0.3">
      <c r="A232" s="85"/>
      <c r="B232" s="79"/>
      <c r="C232" s="82"/>
      <c r="D232" s="17" t="s">
        <v>4</v>
      </c>
      <c r="E232" s="33"/>
      <c r="F232" s="33"/>
      <c r="G232" s="33"/>
      <c r="H232" s="33"/>
      <c r="I232" s="33"/>
      <c r="J232" s="19">
        <f t="shared" si="154"/>
        <v>0</v>
      </c>
      <c r="K232" s="27">
        <f t="shared" ref="K232:L232" si="157">K237+K242</f>
        <v>0</v>
      </c>
      <c r="L232" s="25">
        <f t="shared" si="157"/>
        <v>0</v>
      </c>
      <c r="M232" s="67"/>
    </row>
    <row r="233" spans="1:13" ht="34.5" customHeight="1" thickBot="1" x14ac:dyDescent="0.3">
      <c r="A233" s="85"/>
      <c r="B233" s="79"/>
      <c r="C233" s="82"/>
      <c r="D233" s="17" t="s">
        <v>5</v>
      </c>
      <c r="E233" s="33"/>
      <c r="F233" s="33"/>
      <c r="G233" s="33"/>
      <c r="H233" s="33"/>
      <c r="I233" s="33"/>
      <c r="J233" s="19">
        <f t="shared" si="154"/>
        <v>0</v>
      </c>
      <c r="K233" s="27">
        <f t="shared" ref="K233:L233" si="158">K238+K243</f>
        <v>0</v>
      </c>
      <c r="L233" s="25">
        <f t="shared" si="158"/>
        <v>0</v>
      </c>
      <c r="M233" s="67"/>
    </row>
    <row r="234" spans="1:13" ht="25.5" customHeight="1" thickBot="1" x14ac:dyDescent="0.3">
      <c r="A234" s="86"/>
      <c r="B234" s="80"/>
      <c r="C234" s="83"/>
      <c r="D234" s="17" t="s">
        <v>6</v>
      </c>
      <c r="E234" s="33"/>
      <c r="F234" s="33"/>
      <c r="G234" s="33"/>
      <c r="H234" s="33"/>
      <c r="I234" s="33"/>
      <c r="J234" s="19">
        <f t="shared" ref="J234" si="159">J230+J231+J232+J233</f>
        <v>2373045</v>
      </c>
      <c r="K234" s="27">
        <f t="shared" ref="K234:L234" si="160">K230+K231+K232+K233</f>
        <v>2373045</v>
      </c>
      <c r="L234" s="25">
        <f t="shared" si="160"/>
        <v>2373045</v>
      </c>
      <c r="M234" s="68"/>
    </row>
    <row r="235" spans="1:13" ht="48" customHeight="1" thickBot="1" x14ac:dyDescent="0.3">
      <c r="A235" s="75" t="s">
        <v>63</v>
      </c>
      <c r="B235" s="78" t="s">
        <v>124</v>
      </c>
      <c r="C235" s="81" t="s">
        <v>2</v>
      </c>
      <c r="D235" s="17" t="s">
        <v>17</v>
      </c>
      <c r="E235" s="33" t="s">
        <v>179</v>
      </c>
      <c r="F235" s="33" t="s">
        <v>180</v>
      </c>
      <c r="G235" s="33" t="s">
        <v>181</v>
      </c>
      <c r="H235" s="33" t="s">
        <v>201</v>
      </c>
      <c r="I235" s="33" t="s">
        <v>202</v>
      </c>
      <c r="J235" s="19">
        <v>2373045</v>
      </c>
      <c r="K235" s="27">
        <v>2373045</v>
      </c>
      <c r="L235" s="25">
        <v>2373045</v>
      </c>
      <c r="M235" s="66"/>
    </row>
    <row r="236" spans="1:13" ht="54.75" customHeight="1" thickBot="1" x14ac:dyDescent="0.3">
      <c r="A236" s="76"/>
      <c r="B236" s="79"/>
      <c r="C236" s="82"/>
      <c r="D236" s="17" t="s">
        <v>3</v>
      </c>
      <c r="E236" s="33"/>
      <c r="F236" s="33"/>
      <c r="G236" s="33"/>
      <c r="H236" s="33"/>
      <c r="I236" s="33"/>
      <c r="J236" s="19">
        <v>0</v>
      </c>
      <c r="K236" s="27">
        <v>0</v>
      </c>
      <c r="L236" s="25">
        <v>0</v>
      </c>
      <c r="M236" s="67"/>
    </row>
    <row r="237" spans="1:13" ht="54.75" customHeight="1" thickBot="1" x14ac:dyDescent="0.3">
      <c r="A237" s="76"/>
      <c r="B237" s="79"/>
      <c r="C237" s="82"/>
      <c r="D237" s="17" t="s">
        <v>4</v>
      </c>
      <c r="E237" s="33"/>
      <c r="F237" s="33"/>
      <c r="G237" s="33"/>
      <c r="H237" s="33"/>
      <c r="I237" s="33"/>
      <c r="J237" s="19">
        <v>0</v>
      </c>
      <c r="K237" s="27">
        <v>0</v>
      </c>
      <c r="L237" s="25">
        <v>0</v>
      </c>
      <c r="M237" s="67"/>
    </row>
    <row r="238" spans="1:13" ht="48" customHeight="1" thickBot="1" x14ac:dyDescent="0.3">
      <c r="A238" s="76"/>
      <c r="B238" s="79"/>
      <c r="C238" s="82"/>
      <c r="D238" s="17" t="s">
        <v>5</v>
      </c>
      <c r="E238" s="33"/>
      <c r="F238" s="33"/>
      <c r="G238" s="33"/>
      <c r="H238" s="33"/>
      <c r="I238" s="33"/>
      <c r="J238" s="19">
        <v>0</v>
      </c>
      <c r="K238" s="27">
        <v>0</v>
      </c>
      <c r="L238" s="25">
        <v>0</v>
      </c>
      <c r="M238" s="67"/>
    </row>
    <row r="239" spans="1:13" ht="28.5" customHeight="1" thickBot="1" x14ac:dyDescent="0.3">
      <c r="A239" s="77"/>
      <c r="B239" s="80"/>
      <c r="C239" s="83"/>
      <c r="D239" s="17" t="s">
        <v>6</v>
      </c>
      <c r="E239" s="33"/>
      <c r="F239" s="33"/>
      <c r="G239" s="33"/>
      <c r="H239" s="33"/>
      <c r="I239" s="33"/>
      <c r="J239" s="19">
        <f t="shared" ref="J239" si="161">J235+J236+J237+J238</f>
        <v>2373045</v>
      </c>
      <c r="K239" s="27">
        <f t="shared" ref="K239:L239" si="162">K235+K236+K237+K238</f>
        <v>2373045</v>
      </c>
      <c r="L239" s="25">
        <f t="shared" si="162"/>
        <v>2373045</v>
      </c>
      <c r="M239" s="68"/>
    </row>
    <row r="240" spans="1:13" ht="48" hidden="1" customHeight="1" thickBot="1" x14ac:dyDescent="0.3">
      <c r="A240" s="75" t="s">
        <v>64</v>
      </c>
      <c r="B240" s="78" t="s">
        <v>29</v>
      </c>
      <c r="C240" s="81" t="s">
        <v>2</v>
      </c>
      <c r="D240" s="17" t="s">
        <v>17</v>
      </c>
      <c r="E240" s="33"/>
      <c r="F240" s="33"/>
      <c r="G240" s="33"/>
      <c r="H240" s="33"/>
      <c r="I240" s="33"/>
      <c r="J240" s="19">
        <v>0</v>
      </c>
      <c r="K240" s="27">
        <v>0</v>
      </c>
      <c r="L240" s="25">
        <v>0</v>
      </c>
      <c r="M240" s="66"/>
    </row>
    <row r="241" spans="1:13" ht="46.5" hidden="1" customHeight="1" thickBot="1" x14ac:dyDescent="0.3">
      <c r="A241" s="76"/>
      <c r="B241" s="79"/>
      <c r="C241" s="82"/>
      <c r="D241" s="17" t="s">
        <v>3</v>
      </c>
      <c r="E241" s="33"/>
      <c r="F241" s="33"/>
      <c r="G241" s="33"/>
      <c r="H241" s="33"/>
      <c r="I241" s="33"/>
      <c r="J241" s="19">
        <v>0</v>
      </c>
      <c r="K241" s="27">
        <v>0</v>
      </c>
      <c r="L241" s="25">
        <v>0</v>
      </c>
      <c r="M241" s="67"/>
    </row>
    <row r="242" spans="1:13" ht="51" hidden="1" customHeight="1" thickBot="1" x14ac:dyDescent="0.3">
      <c r="A242" s="76"/>
      <c r="B242" s="79"/>
      <c r="C242" s="82"/>
      <c r="D242" s="17" t="s">
        <v>4</v>
      </c>
      <c r="E242" s="33"/>
      <c r="F242" s="33"/>
      <c r="G242" s="33"/>
      <c r="H242" s="33"/>
      <c r="I242" s="33"/>
      <c r="J242" s="19">
        <v>0</v>
      </c>
      <c r="K242" s="27">
        <v>0</v>
      </c>
      <c r="L242" s="25">
        <v>0</v>
      </c>
      <c r="M242" s="67"/>
    </row>
    <row r="243" spans="1:13" ht="35.25" hidden="1" customHeight="1" thickBot="1" x14ac:dyDescent="0.3">
      <c r="A243" s="76"/>
      <c r="B243" s="79"/>
      <c r="C243" s="82"/>
      <c r="D243" s="17" t="s">
        <v>5</v>
      </c>
      <c r="E243" s="33"/>
      <c r="F243" s="33"/>
      <c r="G243" s="33"/>
      <c r="H243" s="33"/>
      <c r="I243" s="33"/>
      <c r="J243" s="19">
        <v>0</v>
      </c>
      <c r="K243" s="27">
        <v>0</v>
      </c>
      <c r="L243" s="25">
        <v>0</v>
      </c>
      <c r="M243" s="67"/>
    </row>
    <row r="244" spans="1:13" ht="24.75" hidden="1" customHeight="1" thickBot="1" x14ac:dyDescent="0.3">
      <c r="A244" s="77"/>
      <c r="B244" s="80"/>
      <c r="C244" s="83"/>
      <c r="D244" s="17" t="s">
        <v>6</v>
      </c>
      <c r="E244" s="33"/>
      <c r="F244" s="33"/>
      <c r="G244" s="33"/>
      <c r="H244" s="33"/>
      <c r="I244" s="33"/>
      <c r="J244" s="19">
        <f t="shared" ref="J244" si="163">J240+J241+J242+J243</f>
        <v>0</v>
      </c>
      <c r="K244" s="27">
        <f t="shared" ref="K244:L244" si="164">K240+K241+K242+K243</f>
        <v>0</v>
      </c>
      <c r="L244" s="25">
        <f t="shared" si="164"/>
        <v>0</v>
      </c>
      <c r="M244" s="68"/>
    </row>
    <row r="245" spans="1:13" ht="45" customHeight="1" thickBot="1" x14ac:dyDescent="0.3">
      <c r="A245" s="84">
        <v>12</v>
      </c>
      <c r="B245" s="78" t="s">
        <v>94</v>
      </c>
      <c r="C245" s="81" t="s">
        <v>2</v>
      </c>
      <c r="D245" s="17" t="s">
        <v>17</v>
      </c>
      <c r="E245" s="33"/>
      <c r="F245" s="33"/>
      <c r="G245" s="33"/>
      <c r="H245" s="33"/>
      <c r="I245" s="33"/>
      <c r="J245" s="19">
        <f>J254+J259+J281</f>
        <v>0</v>
      </c>
      <c r="K245" s="27">
        <f t="shared" ref="K245:L245" si="165">K254+K259+K281</f>
        <v>0</v>
      </c>
      <c r="L245" s="25">
        <f t="shared" si="165"/>
        <v>0</v>
      </c>
      <c r="M245" s="66" t="s">
        <v>231</v>
      </c>
    </row>
    <row r="246" spans="1:13" ht="45" customHeight="1" thickBot="1" x14ac:dyDescent="0.3">
      <c r="A246" s="85"/>
      <c r="B246" s="79"/>
      <c r="C246" s="82"/>
      <c r="D246" s="17" t="s">
        <v>3</v>
      </c>
      <c r="E246" s="33"/>
      <c r="F246" s="33"/>
      <c r="G246" s="33"/>
      <c r="H246" s="33"/>
      <c r="I246" s="33"/>
      <c r="J246" s="19">
        <f>J255+J260+J282</f>
        <v>0</v>
      </c>
      <c r="K246" s="27">
        <f t="shared" ref="K246:L246" si="166">K255+K260+K282</f>
        <v>0</v>
      </c>
      <c r="L246" s="25">
        <f t="shared" si="166"/>
        <v>0</v>
      </c>
      <c r="M246" s="67"/>
    </row>
    <row r="247" spans="1:13" ht="45" customHeight="1" thickBot="1" x14ac:dyDescent="0.3">
      <c r="A247" s="85"/>
      <c r="B247" s="79"/>
      <c r="C247" s="82"/>
      <c r="D247" s="104" t="s">
        <v>4</v>
      </c>
      <c r="E247" s="33" t="s">
        <v>179</v>
      </c>
      <c r="F247" s="33" t="s">
        <v>180</v>
      </c>
      <c r="G247" s="33" t="s">
        <v>181</v>
      </c>
      <c r="H247" s="33" t="s">
        <v>203</v>
      </c>
      <c r="I247" s="33" t="s">
        <v>204</v>
      </c>
      <c r="J247" s="19">
        <f>J256</f>
        <v>165000</v>
      </c>
      <c r="K247" s="27">
        <f t="shared" ref="K247:L247" si="167">K256</f>
        <v>165000</v>
      </c>
      <c r="L247" s="25">
        <f t="shared" si="167"/>
        <v>165000</v>
      </c>
      <c r="M247" s="67"/>
    </row>
    <row r="248" spans="1:13" ht="45" customHeight="1" thickBot="1" x14ac:dyDescent="0.3">
      <c r="A248" s="85"/>
      <c r="B248" s="79"/>
      <c r="C248" s="82"/>
      <c r="D248" s="100"/>
      <c r="E248" s="33" t="s">
        <v>179</v>
      </c>
      <c r="F248" s="33" t="s">
        <v>180</v>
      </c>
      <c r="G248" s="33" t="s">
        <v>181</v>
      </c>
      <c r="H248" s="33" t="s">
        <v>203</v>
      </c>
      <c r="I248" s="33" t="s">
        <v>205</v>
      </c>
      <c r="J248" s="19">
        <f>J261</f>
        <v>652116</v>
      </c>
      <c r="K248" s="27">
        <f t="shared" ref="K248:L248" si="168">K261</f>
        <v>652116</v>
      </c>
      <c r="L248" s="25">
        <f t="shared" si="168"/>
        <v>652116</v>
      </c>
      <c r="M248" s="67"/>
    </row>
    <row r="249" spans="1:13" ht="45" customHeight="1" thickBot="1" x14ac:dyDescent="0.3">
      <c r="A249" s="85"/>
      <c r="B249" s="79"/>
      <c r="C249" s="82"/>
      <c r="D249" s="100"/>
      <c r="E249" s="33" t="s">
        <v>179</v>
      </c>
      <c r="F249" s="33" t="s">
        <v>180</v>
      </c>
      <c r="G249" s="33" t="s">
        <v>181</v>
      </c>
      <c r="H249" s="33" t="s">
        <v>203</v>
      </c>
      <c r="I249" s="33" t="s">
        <v>206</v>
      </c>
      <c r="J249" s="19">
        <f>J262</f>
        <v>28000</v>
      </c>
      <c r="K249" s="27">
        <f t="shared" ref="K249:L249" si="169">K262</f>
        <v>28000</v>
      </c>
      <c r="L249" s="25">
        <f t="shared" si="169"/>
        <v>35000</v>
      </c>
      <c r="M249" s="67"/>
    </row>
    <row r="250" spans="1:13" ht="45" customHeight="1" thickBot="1" x14ac:dyDescent="0.3">
      <c r="A250" s="85"/>
      <c r="B250" s="79"/>
      <c r="C250" s="82"/>
      <c r="D250" s="100"/>
      <c r="E250" s="33" t="s">
        <v>179</v>
      </c>
      <c r="F250" s="33" t="s">
        <v>180</v>
      </c>
      <c r="G250" s="33" t="s">
        <v>181</v>
      </c>
      <c r="H250" s="33" t="s">
        <v>203</v>
      </c>
      <c r="I250" s="33" t="s">
        <v>207</v>
      </c>
      <c r="J250" s="19">
        <f>J263</f>
        <v>12563684</v>
      </c>
      <c r="K250" s="27">
        <f t="shared" ref="K250:L250" si="170">K263</f>
        <v>8078884</v>
      </c>
      <c r="L250" s="25">
        <f t="shared" si="170"/>
        <v>8610384</v>
      </c>
      <c r="M250" s="67"/>
    </row>
    <row r="251" spans="1:13" ht="45" customHeight="1" thickBot="1" x14ac:dyDescent="0.3">
      <c r="A251" s="85"/>
      <c r="B251" s="79"/>
      <c r="C251" s="82"/>
      <c r="D251" s="101"/>
      <c r="E251" s="33" t="s">
        <v>179</v>
      </c>
      <c r="F251" s="33" t="s">
        <v>180</v>
      </c>
      <c r="G251" s="33" t="s">
        <v>181</v>
      </c>
      <c r="H251" s="33" t="s">
        <v>203</v>
      </c>
      <c r="I251" s="33" t="s">
        <v>208</v>
      </c>
      <c r="J251" s="19">
        <f>J283</f>
        <v>10035960</v>
      </c>
      <c r="K251" s="27">
        <f t="shared" ref="K251:L251" si="171">K283</f>
        <v>10035960</v>
      </c>
      <c r="L251" s="25">
        <f t="shared" si="171"/>
        <v>10035960</v>
      </c>
      <c r="M251" s="67"/>
    </row>
    <row r="252" spans="1:13" ht="37.5" customHeight="1" thickBot="1" x14ac:dyDescent="0.3">
      <c r="A252" s="85"/>
      <c r="B252" s="79"/>
      <c r="C252" s="82"/>
      <c r="D252" s="17" t="s">
        <v>5</v>
      </c>
      <c r="E252" s="33"/>
      <c r="F252" s="33"/>
      <c r="G252" s="33"/>
      <c r="H252" s="33"/>
      <c r="I252" s="33"/>
      <c r="J252" s="19">
        <f>J257+J264+J284</f>
        <v>0</v>
      </c>
      <c r="K252" s="27">
        <f t="shared" ref="K252:L252" si="172">K257+K264+K284</f>
        <v>0</v>
      </c>
      <c r="L252" s="25">
        <f t="shared" si="172"/>
        <v>0</v>
      </c>
      <c r="M252" s="67"/>
    </row>
    <row r="253" spans="1:13" ht="24.75" customHeight="1" thickBot="1" x14ac:dyDescent="0.3">
      <c r="A253" s="86"/>
      <c r="B253" s="80"/>
      <c r="C253" s="83"/>
      <c r="D253" s="17" t="s">
        <v>6</v>
      </c>
      <c r="E253" s="33"/>
      <c r="F253" s="33"/>
      <c r="G253" s="33"/>
      <c r="H253" s="33"/>
      <c r="I253" s="33"/>
      <c r="J253" s="19">
        <f>J245+J246+J247+J252+J248+J249+J250+J251</f>
        <v>23444760</v>
      </c>
      <c r="K253" s="27">
        <f t="shared" ref="K253:L253" si="173">K245+K246+K247+K252+K248+K249+K250+K251</f>
        <v>18959960</v>
      </c>
      <c r="L253" s="25">
        <f t="shared" si="173"/>
        <v>19498460</v>
      </c>
      <c r="M253" s="68"/>
    </row>
    <row r="254" spans="1:13" ht="45.75" customHeight="1" thickBot="1" x14ac:dyDescent="0.3">
      <c r="A254" s="75" t="s">
        <v>65</v>
      </c>
      <c r="B254" s="78" t="s">
        <v>9</v>
      </c>
      <c r="C254" s="81" t="s">
        <v>2</v>
      </c>
      <c r="D254" s="17" t="s">
        <v>17</v>
      </c>
      <c r="E254" s="33"/>
      <c r="F254" s="33"/>
      <c r="G254" s="33"/>
      <c r="H254" s="33"/>
      <c r="I254" s="33"/>
      <c r="J254" s="19">
        <v>0</v>
      </c>
      <c r="K254" s="27">
        <v>0</v>
      </c>
      <c r="L254" s="25">
        <v>0</v>
      </c>
      <c r="M254" s="66"/>
    </row>
    <row r="255" spans="1:13" ht="46.5" customHeight="1" thickBot="1" x14ac:dyDescent="0.3">
      <c r="A255" s="76"/>
      <c r="B255" s="79"/>
      <c r="C255" s="82"/>
      <c r="D255" s="17" t="s">
        <v>3</v>
      </c>
      <c r="E255" s="33"/>
      <c r="F255" s="33"/>
      <c r="G255" s="33"/>
      <c r="H255" s="33"/>
      <c r="I255" s="33"/>
      <c r="J255" s="19">
        <v>0</v>
      </c>
      <c r="K255" s="27">
        <v>0</v>
      </c>
      <c r="L255" s="25">
        <v>0</v>
      </c>
      <c r="M255" s="67"/>
    </row>
    <row r="256" spans="1:13" ht="48.75" customHeight="1" thickBot="1" x14ac:dyDescent="0.3">
      <c r="A256" s="76"/>
      <c r="B256" s="79"/>
      <c r="C256" s="82"/>
      <c r="D256" s="17" t="s">
        <v>4</v>
      </c>
      <c r="E256" s="33" t="s">
        <v>179</v>
      </c>
      <c r="F256" s="33" t="s">
        <v>180</v>
      </c>
      <c r="G256" s="33" t="s">
        <v>181</v>
      </c>
      <c r="H256" s="33" t="s">
        <v>203</v>
      </c>
      <c r="I256" s="33" t="s">
        <v>204</v>
      </c>
      <c r="J256" s="19">
        <v>165000</v>
      </c>
      <c r="K256" s="27">
        <v>165000</v>
      </c>
      <c r="L256" s="25">
        <v>165000</v>
      </c>
      <c r="M256" s="67"/>
    </row>
    <row r="257" spans="1:13" ht="34.5" customHeight="1" thickBot="1" x14ac:dyDescent="0.3">
      <c r="A257" s="76"/>
      <c r="B257" s="79"/>
      <c r="C257" s="82"/>
      <c r="D257" s="17" t="s">
        <v>5</v>
      </c>
      <c r="E257" s="33"/>
      <c r="F257" s="33"/>
      <c r="G257" s="33"/>
      <c r="H257" s="33"/>
      <c r="I257" s="33"/>
      <c r="J257" s="19">
        <v>0</v>
      </c>
      <c r="K257" s="27">
        <v>0</v>
      </c>
      <c r="L257" s="25">
        <v>0</v>
      </c>
      <c r="M257" s="67"/>
    </row>
    <row r="258" spans="1:13" ht="26.25" customHeight="1" thickBot="1" x14ac:dyDescent="0.3">
      <c r="A258" s="77"/>
      <c r="B258" s="80"/>
      <c r="C258" s="83"/>
      <c r="D258" s="17" t="s">
        <v>6</v>
      </c>
      <c r="E258" s="33"/>
      <c r="F258" s="33"/>
      <c r="G258" s="33"/>
      <c r="H258" s="33"/>
      <c r="I258" s="33"/>
      <c r="J258" s="19">
        <f>J254+J255+J256+J257</f>
        <v>165000</v>
      </c>
      <c r="K258" s="27">
        <f t="shared" ref="K258:L258" si="174">K254+K255+K256+K257</f>
        <v>165000</v>
      </c>
      <c r="L258" s="25">
        <f t="shared" si="174"/>
        <v>165000</v>
      </c>
      <c r="M258" s="68"/>
    </row>
    <row r="259" spans="1:13" ht="50.25" customHeight="1" thickBot="1" x14ac:dyDescent="0.3">
      <c r="A259" s="75" t="s">
        <v>275</v>
      </c>
      <c r="B259" s="78" t="s">
        <v>125</v>
      </c>
      <c r="C259" s="81" t="s">
        <v>2</v>
      </c>
      <c r="D259" s="17" t="s">
        <v>17</v>
      </c>
      <c r="E259" s="33"/>
      <c r="F259" s="33"/>
      <c r="G259" s="33"/>
      <c r="H259" s="33"/>
      <c r="I259" s="33"/>
      <c r="J259" s="19">
        <v>0</v>
      </c>
      <c r="K259" s="27">
        <v>0</v>
      </c>
      <c r="L259" s="25">
        <v>0</v>
      </c>
      <c r="M259" s="66"/>
    </row>
    <row r="260" spans="1:13" ht="52.5" customHeight="1" thickBot="1" x14ac:dyDescent="0.3">
      <c r="A260" s="76"/>
      <c r="B260" s="79"/>
      <c r="C260" s="82"/>
      <c r="D260" s="17" t="s">
        <v>3</v>
      </c>
      <c r="E260" s="33"/>
      <c r="F260" s="33"/>
      <c r="G260" s="33"/>
      <c r="H260" s="33"/>
      <c r="I260" s="33"/>
      <c r="J260" s="19">
        <v>0</v>
      </c>
      <c r="K260" s="27">
        <v>0</v>
      </c>
      <c r="L260" s="25">
        <v>0</v>
      </c>
      <c r="M260" s="67"/>
    </row>
    <row r="261" spans="1:13" ht="48" customHeight="1" thickBot="1" x14ac:dyDescent="0.3">
      <c r="A261" s="76"/>
      <c r="B261" s="79"/>
      <c r="C261" s="82"/>
      <c r="D261" s="104" t="s">
        <v>4</v>
      </c>
      <c r="E261" s="33" t="s">
        <v>179</v>
      </c>
      <c r="F261" s="33" t="s">
        <v>180</v>
      </c>
      <c r="G261" s="33" t="s">
        <v>181</v>
      </c>
      <c r="H261" s="33" t="s">
        <v>203</v>
      </c>
      <c r="I261" s="33" t="s">
        <v>205</v>
      </c>
      <c r="J261" s="19">
        <f>J268</f>
        <v>652116</v>
      </c>
      <c r="K261" s="27">
        <f t="shared" ref="K261:L261" si="175">K268</f>
        <v>652116</v>
      </c>
      <c r="L261" s="25">
        <f t="shared" si="175"/>
        <v>652116</v>
      </c>
      <c r="M261" s="67"/>
    </row>
    <row r="262" spans="1:13" ht="48" customHeight="1" thickBot="1" x14ac:dyDescent="0.3">
      <c r="A262" s="76"/>
      <c r="B262" s="79"/>
      <c r="C262" s="82"/>
      <c r="D262" s="100"/>
      <c r="E262" s="33" t="s">
        <v>179</v>
      </c>
      <c r="F262" s="33" t="s">
        <v>180</v>
      </c>
      <c r="G262" s="33" t="s">
        <v>181</v>
      </c>
      <c r="H262" s="33" t="s">
        <v>203</v>
      </c>
      <c r="I262" s="33" t="s">
        <v>206</v>
      </c>
      <c r="J262" s="19">
        <f>J273</f>
        <v>28000</v>
      </c>
      <c r="K262" s="27">
        <f t="shared" ref="K262:L262" si="176">K273</f>
        <v>28000</v>
      </c>
      <c r="L262" s="25">
        <f t="shared" si="176"/>
        <v>35000</v>
      </c>
      <c r="M262" s="67"/>
    </row>
    <row r="263" spans="1:13" ht="48" customHeight="1" thickBot="1" x14ac:dyDescent="0.3">
      <c r="A263" s="76"/>
      <c r="B263" s="79"/>
      <c r="C263" s="82"/>
      <c r="D263" s="101"/>
      <c r="E263" s="33" t="s">
        <v>179</v>
      </c>
      <c r="F263" s="33" t="s">
        <v>180</v>
      </c>
      <c r="G263" s="33" t="s">
        <v>181</v>
      </c>
      <c r="H263" s="33" t="s">
        <v>203</v>
      </c>
      <c r="I263" s="33" t="s">
        <v>207</v>
      </c>
      <c r="J263" s="19">
        <f>J278</f>
        <v>12563684</v>
      </c>
      <c r="K263" s="27">
        <f t="shared" ref="K263:L263" si="177">K278</f>
        <v>8078884</v>
      </c>
      <c r="L263" s="25">
        <f t="shared" si="177"/>
        <v>8610384</v>
      </c>
      <c r="M263" s="67"/>
    </row>
    <row r="264" spans="1:13" ht="36.75" customHeight="1" thickBot="1" x14ac:dyDescent="0.3">
      <c r="A264" s="76"/>
      <c r="B264" s="79"/>
      <c r="C264" s="82"/>
      <c r="D264" s="17" t="s">
        <v>5</v>
      </c>
      <c r="E264" s="33"/>
      <c r="F264" s="33"/>
      <c r="G264" s="33"/>
      <c r="H264" s="33"/>
      <c r="I264" s="33"/>
      <c r="J264" s="19">
        <v>0</v>
      </c>
      <c r="K264" s="27">
        <v>0</v>
      </c>
      <c r="L264" s="25">
        <v>0</v>
      </c>
      <c r="M264" s="67"/>
    </row>
    <row r="265" spans="1:13" ht="36" customHeight="1" thickBot="1" x14ac:dyDescent="0.3">
      <c r="A265" s="77"/>
      <c r="B265" s="80"/>
      <c r="C265" s="83"/>
      <c r="D265" s="17" t="s">
        <v>6</v>
      </c>
      <c r="E265" s="33"/>
      <c r="F265" s="33"/>
      <c r="G265" s="33"/>
      <c r="H265" s="33"/>
      <c r="I265" s="33"/>
      <c r="J265" s="19">
        <f>J259+J260+J261+J264+J262+J263</f>
        <v>13243800</v>
      </c>
      <c r="K265" s="27">
        <f t="shared" ref="K265:L265" si="178">K259+K260+K261+K264+K262+K263</f>
        <v>8759000</v>
      </c>
      <c r="L265" s="25">
        <f t="shared" si="178"/>
        <v>9297500</v>
      </c>
      <c r="M265" s="68"/>
    </row>
    <row r="266" spans="1:13" ht="58.5" customHeight="1" thickBot="1" x14ac:dyDescent="0.3">
      <c r="A266" s="75" t="s">
        <v>276</v>
      </c>
      <c r="B266" s="78" t="s">
        <v>153</v>
      </c>
      <c r="C266" s="81" t="s">
        <v>2</v>
      </c>
      <c r="D266" s="17" t="s">
        <v>17</v>
      </c>
      <c r="E266" s="33"/>
      <c r="F266" s="33"/>
      <c r="G266" s="33"/>
      <c r="H266" s="33"/>
      <c r="I266" s="33"/>
      <c r="J266" s="19">
        <v>0</v>
      </c>
      <c r="K266" s="27">
        <v>0</v>
      </c>
      <c r="L266" s="25">
        <v>0</v>
      </c>
      <c r="M266" s="66"/>
    </row>
    <row r="267" spans="1:13" ht="48.75" customHeight="1" thickBot="1" x14ac:dyDescent="0.3">
      <c r="A267" s="76"/>
      <c r="B267" s="79"/>
      <c r="C267" s="82"/>
      <c r="D267" s="17" t="s">
        <v>3</v>
      </c>
      <c r="E267" s="33"/>
      <c r="F267" s="33"/>
      <c r="G267" s="33"/>
      <c r="H267" s="33"/>
      <c r="I267" s="33"/>
      <c r="J267" s="19">
        <v>0</v>
      </c>
      <c r="K267" s="27">
        <v>0</v>
      </c>
      <c r="L267" s="25">
        <v>0</v>
      </c>
      <c r="M267" s="67"/>
    </row>
    <row r="268" spans="1:13" ht="47.25" customHeight="1" thickBot="1" x14ac:dyDescent="0.3">
      <c r="A268" s="76"/>
      <c r="B268" s="79"/>
      <c r="C268" s="82"/>
      <c r="D268" s="17" t="s">
        <v>4</v>
      </c>
      <c r="E268" s="33" t="s">
        <v>179</v>
      </c>
      <c r="F268" s="33" t="s">
        <v>180</v>
      </c>
      <c r="G268" s="33" t="s">
        <v>181</v>
      </c>
      <c r="H268" s="33" t="s">
        <v>203</v>
      </c>
      <c r="I268" s="33" t="s">
        <v>205</v>
      </c>
      <c r="J268" s="19">
        <v>652116</v>
      </c>
      <c r="K268" s="27">
        <v>652116</v>
      </c>
      <c r="L268" s="25">
        <v>652116</v>
      </c>
      <c r="M268" s="67"/>
    </row>
    <row r="269" spans="1:13" ht="65.25" customHeight="1" thickBot="1" x14ac:dyDescent="0.3">
      <c r="A269" s="76"/>
      <c r="B269" s="79"/>
      <c r="C269" s="82"/>
      <c r="D269" s="17" t="s">
        <v>5</v>
      </c>
      <c r="E269" s="33"/>
      <c r="F269" s="33"/>
      <c r="G269" s="33"/>
      <c r="H269" s="33"/>
      <c r="I269" s="33"/>
      <c r="J269" s="19">
        <v>0</v>
      </c>
      <c r="K269" s="27">
        <v>0</v>
      </c>
      <c r="L269" s="25">
        <v>0</v>
      </c>
      <c r="M269" s="67"/>
    </row>
    <row r="270" spans="1:13" ht="36" customHeight="1" thickBot="1" x14ac:dyDescent="0.3">
      <c r="A270" s="77"/>
      <c r="B270" s="80"/>
      <c r="C270" s="83"/>
      <c r="D270" s="17" t="s">
        <v>6</v>
      </c>
      <c r="E270" s="33"/>
      <c r="F270" s="33"/>
      <c r="G270" s="33"/>
      <c r="H270" s="33"/>
      <c r="I270" s="33"/>
      <c r="J270" s="19">
        <f t="shared" ref="J270:L270" si="179">J266+J267+J268+J269</f>
        <v>652116</v>
      </c>
      <c r="K270" s="27">
        <f t="shared" si="179"/>
        <v>652116</v>
      </c>
      <c r="L270" s="25">
        <f t="shared" si="179"/>
        <v>652116</v>
      </c>
      <c r="M270" s="68"/>
    </row>
    <row r="271" spans="1:13" ht="54" customHeight="1" thickBot="1" x14ac:dyDescent="0.3">
      <c r="A271" s="75" t="s">
        <v>277</v>
      </c>
      <c r="B271" s="78" t="s">
        <v>154</v>
      </c>
      <c r="C271" s="81" t="s">
        <v>2</v>
      </c>
      <c r="D271" s="17" t="s">
        <v>17</v>
      </c>
      <c r="E271" s="33"/>
      <c r="F271" s="33"/>
      <c r="G271" s="33"/>
      <c r="H271" s="33"/>
      <c r="I271" s="33"/>
      <c r="J271" s="19">
        <v>0</v>
      </c>
      <c r="K271" s="27">
        <v>0</v>
      </c>
      <c r="L271" s="25">
        <v>0</v>
      </c>
      <c r="M271" s="66"/>
    </row>
    <row r="272" spans="1:13" ht="75.75" customHeight="1" thickBot="1" x14ac:dyDescent="0.3">
      <c r="A272" s="76"/>
      <c r="B272" s="79"/>
      <c r="C272" s="82"/>
      <c r="D272" s="17" t="s">
        <v>3</v>
      </c>
      <c r="E272" s="33"/>
      <c r="F272" s="33"/>
      <c r="G272" s="33"/>
      <c r="H272" s="33"/>
      <c r="I272" s="33"/>
      <c r="J272" s="19">
        <v>0</v>
      </c>
      <c r="K272" s="27">
        <v>0</v>
      </c>
      <c r="L272" s="25">
        <v>0</v>
      </c>
      <c r="M272" s="67"/>
    </row>
    <row r="273" spans="1:13" ht="54" customHeight="1" thickBot="1" x14ac:dyDescent="0.3">
      <c r="A273" s="76"/>
      <c r="B273" s="79"/>
      <c r="C273" s="82"/>
      <c r="D273" s="17" t="s">
        <v>4</v>
      </c>
      <c r="E273" s="33" t="s">
        <v>179</v>
      </c>
      <c r="F273" s="33" t="s">
        <v>180</v>
      </c>
      <c r="G273" s="33" t="s">
        <v>181</v>
      </c>
      <c r="H273" s="33" t="s">
        <v>203</v>
      </c>
      <c r="I273" s="33" t="s">
        <v>206</v>
      </c>
      <c r="J273" s="19">
        <v>28000</v>
      </c>
      <c r="K273" s="27">
        <v>28000</v>
      </c>
      <c r="L273" s="25">
        <v>35000</v>
      </c>
      <c r="M273" s="67"/>
    </row>
    <row r="274" spans="1:13" ht="67.5" customHeight="1" thickBot="1" x14ac:dyDescent="0.3">
      <c r="A274" s="76"/>
      <c r="B274" s="79"/>
      <c r="C274" s="82"/>
      <c r="D274" s="17" t="s">
        <v>5</v>
      </c>
      <c r="E274" s="33"/>
      <c r="F274" s="33"/>
      <c r="G274" s="33"/>
      <c r="H274" s="33"/>
      <c r="I274" s="33"/>
      <c r="J274" s="19">
        <v>0</v>
      </c>
      <c r="K274" s="27">
        <v>0</v>
      </c>
      <c r="L274" s="25">
        <v>0</v>
      </c>
      <c r="M274" s="67"/>
    </row>
    <row r="275" spans="1:13" ht="36" customHeight="1" thickBot="1" x14ac:dyDescent="0.3">
      <c r="A275" s="77"/>
      <c r="B275" s="80"/>
      <c r="C275" s="83"/>
      <c r="D275" s="17" t="s">
        <v>6</v>
      </c>
      <c r="E275" s="33"/>
      <c r="F275" s="33"/>
      <c r="G275" s="33"/>
      <c r="H275" s="33"/>
      <c r="I275" s="33"/>
      <c r="J275" s="19">
        <f t="shared" ref="J275:L275" si="180">J271+J272+J273+J274</f>
        <v>28000</v>
      </c>
      <c r="K275" s="27">
        <f t="shared" si="180"/>
        <v>28000</v>
      </c>
      <c r="L275" s="25">
        <f t="shared" si="180"/>
        <v>35000</v>
      </c>
      <c r="M275" s="68"/>
    </row>
    <row r="276" spans="1:13" ht="71.25" customHeight="1" thickBot="1" x14ac:dyDescent="0.3">
      <c r="A276" s="75" t="s">
        <v>278</v>
      </c>
      <c r="B276" s="78" t="s">
        <v>155</v>
      </c>
      <c r="C276" s="81" t="s">
        <v>2</v>
      </c>
      <c r="D276" s="17" t="s">
        <v>17</v>
      </c>
      <c r="E276" s="33"/>
      <c r="F276" s="33"/>
      <c r="G276" s="33"/>
      <c r="H276" s="33"/>
      <c r="I276" s="33"/>
      <c r="J276" s="19">
        <v>0</v>
      </c>
      <c r="K276" s="27">
        <v>0</v>
      </c>
      <c r="L276" s="25">
        <v>0</v>
      </c>
      <c r="M276" s="66"/>
    </row>
    <row r="277" spans="1:13" ht="66.75" customHeight="1" thickBot="1" x14ac:dyDescent="0.3">
      <c r="A277" s="76"/>
      <c r="B277" s="79"/>
      <c r="C277" s="82"/>
      <c r="D277" s="17" t="s">
        <v>3</v>
      </c>
      <c r="E277" s="33"/>
      <c r="F277" s="33"/>
      <c r="G277" s="33"/>
      <c r="H277" s="33"/>
      <c r="I277" s="33"/>
      <c r="J277" s="19">
        <v>0</v>
      </c>
      <c r="K277" s="27">
        <v>0</v>
      </c>
      <c r="L277" s="25">
        <v>0</v>
      </c>
      <c r="M277" s="67"/>
    </row>
    <row r="278" spans="1:13" ht="75.75" customHeight="1" thickBot="1" x14ac:dyDescent="0.3">
      <c r="A278" s="76"/>
      <c r="B278" s="79"/>
      <c r="C278" s="82"/>
      <c r="D278" s="17" t="s">
        <v>4</v>
      </c>
      <c r="E278" s="33" t="s">
        <v>179</v>
      </c>
      <c r="F278" s="33" t="s">
        <v>180</v>
      </c>
      <c r="G278" s="33" t="s">
        <v>181</v>
      </c>
      <c r="H278" s="33" t="s">
        <v>203</v>
      </c>
      <c r="I278" s="33" t="s">
        <v>207</v>
      </c>
      <c r="J278" s="19">
        <f>6942184+3779129+1842371</f>
        <v>12563684</v>
      </c>
      <c r="K278" s="27">
        <v>8078884</v>
      </c>
      <c r="L278" s="25">
        <v>8610384</v>
      </c>
      <c r="M278" s="67"/>
    </row>
    <row r="279" spans="1:13" ht="51.75" customHeight="1" thickBot="1" x14ac:dyDescent="0.3">
      <c r="A279" s="76"/>
      <c r="B279" s="79"/>
      <c r="C279" s="82"/>
      <c r="D279" s="17" t="s">
        <v>5</v>
      </c>
      <c r="E279" s="33"/>
      <c r="F279" s="33"/>
      <c r="G279" s="33"/>
      <c r="H279" s="33"/>
      <c r="I279" s="33"/>
      <c r="J279" s="19">
        <v>0</v>
      </c>
      <c r="K279" s="27">
        <v>0</v>
      </c>
      <c r="L279" s="25">
        <v>0</v>
      </c>
      <c r="M279" s="67"/>
    </row>
    <row r="280" spans="1:13" ht="57" customHeight="1" thickBot="1" x14ac:dyDescent="0.3">
      <c r="A280" s="77"/>
      <c r="B280" s="80"/>
      <c r="C280" s="83"/>
      <c r="D280" s="17" t="s">
        <v>6</v>
      </c>
      <c r="E280" s="33"/>
      <c r="F280" s="33"/>
      <c r="G280" s="33"/>
      <c r="H280" s="33"/>
      <c r="I280" s="33"/>
      <c r="J280" s="19">
        <f t="shared" ref="J280:L280" si="181">J276+J277+J278+J279</f>
        <v>12563684</v>
      </c>
      <c r="K280" s="27">
        <f t="shared" si="181"/>
        <v>8078884</v>
      </c>
      <c r="L280" s="25">
        <f t="shared" si="181"/>
        <v>8610384</v>
      </c>
      <c r="M280" s="68"/>
    </row>
    <row r="281" spans="1:13" ht="48" customHeight="1" thickBot="1" x14ac:dyDescent="0.3">
      <c r="A281" s="75" t="s">
        <v>279</v>
      </c>
      <c r="B281" s="78" t="s">
        <v>30</v>
      </c>
      <c r="C281" s="81" t="s">
        <v>2</v>
      </c>
      <c r="D281" s="17" t="s">
        <v>17</v>
      </c>
      <c r="E281" s="33"/>
      <c r="F281" s="33"/>
      <c r="G281" s="33"/>
      <c r="H281" s="33"/>
      <c r="I281" s="33"/>
      <c r="J281" s="19">
        <v>0</v>
      </c>
      <c r="K281" s="27">
        <v>0</v>
      </c>
      <c r="L281" s="25">
        <v>0</v>
      </c>
      <c r="M281" s="66"/>
    </row>
    <row r="282" spans="1:13" ht="51" customHeight="1" thickBot="1" x14ac:dyDescent="0.3">
      <c r="A282" s="76"/>
      <c r="B282" s="79"/>
      <c r="C282" s="82"/>
      <c r="D282" s="17" t="s">
        <v>3</v>
      </c>
      <c r="E282" s="33"/>
      <c r="F282" s="33"/>
      <c r="G282" s="33"/>
      <c r="H282" s="33"/>
      <c r="I282" s="33"/>
      <c r="J282" s="19">
        <v>0</v>
      </c>
      <c r="K282" s="27">
        <v>0</v>
      </c>
      <c r="L282" s="25">
        <v>0</v>
      </c>
      <c r="M282" s="67"/>
    </row>
    <row r="283" spans="1:13" ht="53.25" customHeight="1" thickBot="1" x14ac:dyDescent="0.3">
      <c r="A283" s="76"/>
      <c r="B283" s="79"/>
      <c r="C283" s="82"/>
      <c r="D283" s="17" t="s">
        <v>4</v>
      </c>
      <c r="E283" s="33" t="s">
        <v>179</v>
      </c>
      <c r="F283" s="33" t="s">
        <v>180</v>
      </c>
      <c r="G283" s="33" t="s">
        <v>181</v>
      </c>
      <c r="H283" s="33" t="s">
        <v>203</v>
      </c>
      <c r="I283" s="33" t="s">
        <v>208</v>
      </c>
      <c r="J283" s="19">
        <v>10035960</v>
      </c>
      <c r="K283" s="27">
        <v>10035960</v>
      </c>
      <c r="L283" s="25">
        <v>10035960</v>
      </c>
      <c r="M283" s="67"/>
    </row>
    <row r="284" spans="1:13" ht="36" customHeight="1" thickBot="1" x14ac:dyDescent="0.3">
      <c r="A284" s="76"/>
      <c r="B284" s="79"/>
      <c r="C284" s="82"/>
      <c r="D284" s="17" t="s">
        <v>5</v>
      </c>
      <c r="E284" s="33"/>
      <c r="F284" s="33"/>
      <c r="G284" s="33"/>
      <c r="H284" s="33"/>
      <c r="I284" s="33"/>
      <c r="J284" s="19">
        <v>0</v>
      </c>
      <c r="K284" s="27">
        <v>0</v>
      </c>
      <c r="L284" s="25">
        <v>0</v>
      </c>
      <c r="M284" s="67"/>
    </row>
    <row r="285" spans="1:13" ht="24.75" customHeight="1" thickBot="1" x14ac:dyDescent="0.3">
      <c r="A285" s="77"/>
      <c r="B285" s="80"/>
      <c r="C285" s="83"/>
      <c r="D285" s="17" t="s">
        <v>6</v>
      </c>
      <c r="E285" s="33"/>
      <c r="F285" s="33"/>
      <c r="G285" s="33"/>
      <c r="H285" s="33"/>
      <c r="I285" s="33"/>
      <c r="J285" s="19">
        <f t="shared" ref="J285" si="182">J281+J282+J283+J284</f>
        <v>10035960</v>
      </c>
      <c r="K285" s="27">
        <f t="shared" ref="K285:L285" si="183">K281+K282+K283+K284</f>
        <v>10035960</v>
      </c>
      <c r="L285" s="25">
        <f t="shared" si="183"/>
        <v>10035960</v>
      </c>
      <c r="M285" s="68"/>
    </row>
    <row r="286" spans="1:13" ht="48.75" customHeight="1" thickBot="1" x14ac:dyDescent="0.3">
      <c r="A286" s="84">
        <v>13</v>
      </c>
      <c r="B286" s="78" t="s">
        <v>66</v>
      </c>
      <c r="C286" s="81" t="s">
        <v>2</v>
      </c>
      <c r="D286" s="17" t="s">
        <v>17</v>
      </c>
      <c r="E286" s="33"/>
      <c r="F286" s="33"/>
      <c r="G286" s="33"/>
      <c r="H286" s="33"/>
      <c r="I286" s="33"/>
      <c r="J286" s="19">
        <f t="shared" ref="J286:J289" si="184">J291</f>
        <v>0</v>
      </c>
      <c r="K286" s="27">
        <f t="shared" ref="K286:L286" si="185">K291</f>
        <v>0</v>
      </c>
      <c r="L286" s="25">
        <f t="shared" si="185"/>
        <v>0</v>
      </c>
      <c r="M286" s="66">
        <v>33</v>
      </c>
    </row>
    <row r="287" spans="1:13" ht="48" customHeight="1" thickBot="1" x14ac:dyDescent="0.3">
      <c r="A287" s="85"/>
      <c r="B287" s="79"/>
      <c r="C287" s="82"/>
      <c r="D287" s="17" t="s">
        <v>3</v>
      </c>
      <c r="E287" s="33" t="s">
        <v>179</v>
      </c>
      <c r="F287" s="33" t="s">
        <v>180</v>
      </c>
      <c r="G287" s="33" t="s">
        <v>181</v>
      </c>
      <c r="H287" s="33" t="s">
        <v>209</v>
      </c>
      <c r="I287" s="33" t="s">
        <v>210</v>
      </c>
      <c r="J287" s="19">
        <f t="shared" si="184"/>
        <v>122358.11</v>
      </c>
      <c r="K287" s="27">
        <f>K292</f>
        <v>127007.72</v>
      </c>
      <c r="L287" s="25">
        <f t="shared" ref="L287" si="186">L292</f>
        <v>132088.04</v>
      </c>
      <c r="M287" s="67"/>
    </row>
    <row r="288" spans="1:13" ht="48" customHeight="1" thickBot="1" x14ac:dyDescent="0.3">
      <c r="A288" s="85"/>
      <c r="B288" s="79"/>
      <c r="C288" s="82"/>
      <c r="D288" s="17" t="s">
        <v>4</v>
      </c>
      <c r="E288" s="33"/>
      <c r="F288" s="33"/>
      <c r="G288" s="33"/>
      <c r="H288" s="33"/>
      <c r="I288" s="33"/>
      <c r="J288" s="19">
        <f t="shared" si="184"/>
        <v>0</v>
      </c>
      <c r="K288" s="27">
        <f t="shared" ref="K288:L288" si="187">K293</f>
        <v>0</v>
      </c>
      <c r="L288" s="25">
        <f t="shared" si="187"/>
        <v>0</v>
      </c>
      <c r="M288" s="67"/>
    </row>
    <row r="289" spans="1:13" ht="33.75" customHeight="1" thickBot="1" x14ac:dyDescent="0.3">
      <c r="A289" s="85"/>
      <c r="B289" s="79"/>
      <c r="C289" s="82"/>
      <c r="D289" s="17" t="s">
        <v>5</v>
      </c>
      <c r="E289" s="33"/>
      <c r="F289" s="33"/>
      <c r="G289" s="33"/>
      <c r="H289" s="33"/>
      <c r="I289" s="33"/>
      <c r="J289" s="19">
        <f t="shared" si="184"/>
        <v>0</v>
      </c>
      <c r="K289" s="27">
        <f t="shared" ref="K289:L289" si="188">K294</f>
        <v>0</v>
      </c>
      <c r="L289" s="25">
        <f t="shared" si="188"/>
        <v>0</v>
      </c>
      <c r="M289" s="67"/>
    </row>
    <row r="290" spans="1:13" ht="25.5" customHeight="1" thickBot="1" x14ac:dyDescent="0.3">
      <c r="A290" s="86"/>
      <c r="B290" s="80"/>
      <c r="C290" s="83"/>
      <c r="D290" s="17" t="s">
        <v>6</v>
      </c>
      <c r="E290" s="33"/>
      <c r="F290" s="33"/>
      <c r="G290" s="33"/>
      <c r="H290" s="33"/>
      <c r="I290" s="33"/>
      <c r="J290" s="19">
        <f t="shared" ref="J290" si="189">J286+J287+J288+J289</f>
        <v>122358.11</v>
      </c>
      <c r="K290" s="27">
        <f t="shared" ref="K290:L290" si="190">K286+K287+K288+K289</f>
        <v>127007.72</v>
      </c>
      <c r="L290" s="25">
        <f t="shared" si="190"/>
        <v>132088.04</v>
      </c>
      <c r="M290" s="68"/>
    </row>
    <row r="291" spans="1:13" ht="48.75" customHeight="1" thickBot="1" x14ac:dyDescent="0.3">
      <c r="A291" s="75" t="s">
        <v>67</v>
      </c>
      <c r="B291" s="78" t="s">
        <v>11</v>
      </c>
      <c r="C291" s="81" t="s">
        <v>2</v>
      </c>
      <c r="D291" s="17" t="s">
        <v>17</v>
      </c>
      <c r="E291" s="33"/>
      <c r="F291" s="33"/>
      <c r="G291" s="33"/>
      <c r="H291" s="33"/>
      <c r="I291" s="33"/>
      <c r="J291" s="19">
        <v>0</v>
      </c>
      <c r="K291" s="27">
        <v>0</v>
      </c>
      <c r="L291" s="25">
        <v>0</v>
      </c>
      <c r="M291" s="66"/>
    </row>
    <row r="292" spans="1:13" ht="46.5" customHeight="1" thickBot="1" x14ac:dyDescent="0.3">
      <c r="A292" s="76"/>
      <c r="B292" s="79"/>
      <c r="C292" s="82"/>
      <c r="D292" s="17" t="s">
        <v>3</v>
      </c>
      <c r="E292" s="33" t="s">
        <v>179</v>
      </c>
      <c r="F292" s="33" t="s">
        <v>180</v>
      </c>
      <c r="G292" s="33" t="s">
        <v>181</v>
      </c>
      <c r="H292" s="33" t="s">
        <v>209</v>
      </c>
      <c r="I292" s="33" t="s">
        <v>210</v>
      </c>
      <c r="J292" s="19">
        <v>122358.11</v>
      </c>
      <c r="K292" s="27">
        <v>127007.72</v>
      </c>
      <c r="L292" s="25">
        <v>132088.04</v>
      </c>
      <c r="M292" s="67"/>
    </row>
    <row r="293" spans="1:13" ht="44.25" customHeight="1" thickBot="1" x14ac:dyDescent="0.3">
      <c r="A293" s="76"/>
      <c r="B293" s="79"/>
      <c r="C293" s="82"/>
      <c r="D293" s="17" t="s">
        <v>4</v>
      </c>
      <c r="E293" s="33"/>
      <c r="F293" s="33"/>
      <c r="G293" s="33"/>
      <c r="H293" s="33"/>
      <c r="I293" s="33"/>
      <c r="J293" s="19">
        <v>0</v>
      </c>
      <c r="K293" s="27">
        <v>0</v>
      </c>
      <c r="L293" s="25">
        <v>0</v>
      </c>
      <c r="M293" s="67"/>
    </row>
    <row r="294" spans="1:13" ht="38.25" customHeight="1" thickBot="1" x14ac:dyDescent="0.3">
      <c r="A294" s="76"/>
      <c r="B294" s="79"/>
      <c r="C294" s="82"/>
      <c r="D294" s="17" t="s">
        <v>5</v>
      </c>
      <c r="E294" s="33"/>
      <c r="F294" s="33"/>
      <c r="G294" s="33"/>
      <c r="H294" s="33"/>
      <c r="I294" s="33"/>
      <c r="J294" s="19">
        <v>0</v>
      </c>
      <c r="K294" s="27">
        <v>0</v>
      </c>
      <c r="L294" s="25">
        <v>0</v>
      </c>
      <c r="M294" s="67"/>
    </row>
    <row r="295" spans="1:13" ht="29.25" customHeight="1" thickBot="1" x14ac:dyDescent="0.3">
      <c r="A295" s="77"/>
      <c r="B295" s="80"/>
      <c r="C295" s="83"/>
      <c r="D295" s="17" t="s">
        <v>6</v>
      </c>
      <c r="E295" s="33"/>
      <c r="F295" s="33"/>
      <c r="G295" s="33"/>
      <c r="H295" s="33"/>
      <c r="I295" s="33"/>
      <c r="J295" s="19">
        <f t="shared" ref="J295" si="191">J291+J292+J293+J294</f>
        <v>122358.11</v>
      </c>
      <c r="K295" s="27">
        <f t="shared" ref="K295:L295" si="192">K291+K292+K293+K294</f>
        <v>127007.72</v>
      </c>
      <c r="L295" s="25">
        <f t="shared" si="192"/>
        <v>132088.04</v>
      </c>
      <c r="M295" s="68"/>
    </row>
    <row r="296" spans="1:13" ht="29.25" customHeight="1" thickBot="1" x14ac:dyDescent="0.3">
      <c r="A296" s="84">
        <v>14</v>
      </c>
      <c r="B296" s="78" t="s">
        <v>68</v>
      </c>
      <c r="C296" s="81" t="s">
        <v>2</v>
      </c>
      <c r="D296" s="104" t="s">
        <v>17</v>
      </c>
      <c r="E296" s="33" t="s">
        <v>179</v>
      </c>
      <c r="F296" s="33" t="s">
        <v>180</v>
      </c>
      <c r="G296" s="33" t="s">
        <v>181</v>
      </c>
      <c r="H296" s="33" t="s">
        <v>211</v>
      </c>
      <c r="I296" s="33" t="s">
        <v>258</v>
      </c>
      <c r="J296" s="19">
        <f>J304</f>
        <v>105000</v>
      </c>
      <c r="K296" s="27">
        <f>K304</f>
        <v>0</v>
      </c>
      <c r="L296" s="25">
        <f>L304</f>
        <v>0</v>
      </c>
      <c r="M296" s="60"/>
    </row>
    <row r="297" spans="1:13" ht="29.25" customHeight="1" thickBot="1" x14ac:dyDescent="0.3">
      <c r="A297" s="102"/>
      <c r="B297" s="73"/>
      <c r="C297" s="100"/>
      <c r="D297" s="100"/>
      <c r="E297" s="33" t="s">
        <v>179</v>
      </c>
      <c r="F297" s="33" t="s">
        <v>180</v>
      </c>
      <c r="G297" s="33" t="s">
        <v>181</v>
      </c>
      <c r="H297" s="33" t="s">
        <v>211</v>
      </c>
      <c r="I297" s="33" t="s">
        <v>259</v>
      </c>
      <c r="J297" s="19">
        <f>J309</f>
        <v>50000</v>
      </c>
      <c r="K297" s="27">
        <f t="shared" ref="K297:L297" si="193">K309</f>
        <v>0</v>
      </c>
      <c r="L297" s="25">
        <f t="shared" si="193"/>
        <v>0</v>
      </c>
      <c r="M297" s="60"/>
    </row>
    <row r="298" spans="1:13" ht="46.5" customHeight="1" thickBot="1" x14ac:dyDescent="0.3">
      <c r="A298" s="102"/>
      <c r="B298" s="73"/>
      <c r="C298" s="100"/>
      <c r="D298" s="100"/>
      <c r="E298" s="33" t="s">
        <v>179</v>
      </c>
      <c r="F298" s="33" t="s">
        <v>180</v>
      </c>
      <c r="G298" s="33" t="s">
        <v>181</v>
      </c>
      <c r="H298" s="33" t="s">
        <v>211</v>
      </c>
      <c r="I298" s="33" t="s">
        <v>212</v>
      </c>
      <c r="J298" s="19">
        <f>J314</f>
        <v>98420</v>
      </c>
      <c r="K298" s="27">
        <f t="shared" ref="K298:L298" si="194">K314</f>
        <v>0</v>
      </c>
      <c r="L298" s="25">
        <f t="shared" si="194"/>
        <v>0</v>
      </c>
      <c r="M298" s="66" t="s">
        <v>232</v>
      </c>
    </row>
    <row r="299" spans="1:13" ht="46.5" customHeight="1" thickBot="1" x14ac:dyDescent="0.3">
      <c r="A299" s="102"/>
      <c r="B299" s="73"/>
      <c r="C299" s="100"/>
      <c r="D299" s="118"/>
      <c r="E299" s="33" t="s">
        <v>179</v>
      </c>
      <c r="F299" s="33" t="s">
        <v>180</v>
      </c>
      <c r="G299" s="33" t="s">
        <v>181</v>
      </c>
      <c r="H299" s="33" t="s">
        <v>211</v>
      </c>
      <c r="I299" s="33" t="s">
        <v>213</v>
      </c>
      <c r="J299" s="19">
        <f>J319</f>
        <v>410000</v>
      </c>
      <c r="K299" s="27">
        <f t="shared" ref="K299:L299" si="195">K319</f>
        <v>0</v>
      </c>
      <c r="L299" s="25">
        <f t="shared" si="195"/>
        <v>0</v>
      </c>
      <c r="M299" s="67"/>
    </row>
    <row r="300" spans="1:13" ht="46.5" customHeight="1" thickBot="1" x14ac:dyDescent="0.3">
      <c r="A300" s="102"/>
      <c r="B300" s="73"/>
      <c r="C300" s="100"/>
      <c r="D300" s="17" t="s">
        <v>3</v>
      </c>
      <c r="E300" s="33"/>
      <c r="F300" s="33"/>
      <c r="G300" s="33"/>
      <c r="H300" s="33"/>
      <c r="I300" s="33"/>
      <c r="J300" s="19">
        <f t="shared" ref="J300:J302" si="196">J305+J310+J315</f>
        <v>0</v>
      </c>
      <c r="K300" s="27">
        <f t="shared" ref="K300:L300" si="197">K305+K310+K315</f>
        <v>0</v>
      </c>
      <c r="L300" s="25">
        <f t="shared" si="197"/>
        <v>0</v>
      </c>
      <c r="M300" s="67"/>
    </row>
    <row r="301" spans="1:13" ht="48" customHeight="1" thickBot="1" x14ac:dyDescent="0.3">
      <c r="A301" s="102"/>
      <c r="B301" s="73"/>
      <c r="C301" s="100"/>
      <c r="D301" s="17" t="s">
        <v>4</v>
      </c>
      <c r="E301" s="33"/>
      <c r="F301" s="33"/>
      <c r="G301" s="33"/>
      <c r="H301" s="33"/>
      <c r="I301" s="33"/>
      <c r="J301" s="19">
        <f t="shared" si="196"/>
        <v>0</v>
      </c>
      <c r="K301" s="27">
        <f t="shared" ref="K301:L301" si="198">K306+K311+K316</f>
        <v>0</v>
      </c>
      <c r="L301" s="25">
        <f t="shared" si="198"/>
        <v>0</v>
      </c>
      <c r="M301" s="67"/>
    </row>
    <row r="302" spans="1:13" ht="39" customHeight="1" thickBot="1" x14ac:dyDescent="0.3">
      <c r="A302" s="102"/>
      <c r="B302" s="73"/>
      <c r="C302" s="100"/>
      <c r="D302" s="17" t="s">
        <v>5</v>
      </c>
      <c r="E302" s="33"/>
      <c r="F302" s="33"/>
      <c r="G302" s="33"/>
      <c r="H302" s="33"/>
      <c r="I302" s="33"/>
      <c r="J302" s="19">
        <f t="shared" si="196"/>
        <v>0</v>
      </c>
      <c r="K302" s="27">
        <f t="shared" ref="K302:L302" si="199">K307+K312+K317</f>
        <v>0</v>
      </c>
      <c r="L302" s="25">
        <f t="shared" si="199"/>
        <v>0</v>
      </c>
      <c r="M302" s="67"/>
    </row>
    <row r="303" spans="1:13" ht="29.25" customHeight="1" thickBot="1" x14ac:dyDescent="0.3">
      <c r="A303" s="103"/>
      <c r="B303" s="74"/>
      <c r="C303" s="101"/>
      <c r="D303" s="17" t="s">
        <v>6</v>
      </c>
      <c r="E303" s="33"/>
      <c r="F303" s="33"/>
      <c r="G303" s="33"/>
      <c r="H303" s="33"/>
      <c r="I303" s="33"/>
      <c r="J303" s="19">
        <f>J298+J300+J301+J302+J296+J297+J299</f>
        <v>663420</v>
      </c>
      <c r="K303" s="27">
        <f>K298+K300+K301+K302</f>
        <v>0</v>
      </c>
      <c r="L303" s="25">
        <f>L298+L300+L301+L302</f>
        <v>0</v>
      </c>
      <c r="M303" s="68"/>
    </row>
    <row r="304" spans="1:13" ht="45" customHeight="1" thickBot="1" x14ac:dyDescent="0.3">
      <c r="A304" s="75" t="s">
        <v>69</v>
      </c>
      <c r="B304" s="78" t="s">
        <v>126</v>
      </c>
      <c r="C304" s="81" t="s">
        <v>2</v>
      </c>
      <c r="D304" s="17" t="s">
        <v>17</v>
      </c>
      <c r="E304" s="33" t="s">
        <v>179</v>
      </c>
      <c r="F304" s="33" t="s">
        <v>180</v>
      </c>
      <c r="G304" s="33" t="s">
        <v>181</v>
      </c>
      <c r="H304" s="33" t="s">
        <v>211</v>
      </c>
      <c r="I304" s="33" t="s">
        <v>258</v>
      </c>
      <c r="J304" s="19">
        <f>120000-15000</f>
        <v>105000</v>
      </c>
      <c r="K304" s="27">
        <v>0</v>
      </c>
      <c r="L304" s="25">
        <v>0</v>
      </c>
      <c r="M304" s="66"/>
    </row>
    <row r="305" spans="1:13" ht="48.75" customHeight="1" thickBot="1" x14ac:dyDescent="0.3">
      <c r="A305" s="76"/>
      <c r="B305" s="79"/>
      <c r="C305" s="82"/>
      <c r="D305" s="17" t="s">
        <v>3</v>
      </c>
      <c r="E305" s="33"/>
      <c r="F305" s="33"/>
      <c r="G305" s="33"/>
      <c r="H305" s="33"/>
      <c r="I305" s="33"/>
      <c r="J305" s="19">
        <v>0</v>
      </c>
      <c r="K305" s="27">
        <v>0</v>
      </c>
      <c r="L305" s="25">
        <v>0</v>
      </c>
      <c r="M305" s="67"/>
    </row>
    <row r="306" spans="1:13" ht="49.5" customHeight="1" thickBot="1" x14ac:dyDescent="0.3">
      <c r="A306" s="76"/>
      <c r="B306" s="79"/>
      <c r="C306" s="82"/>
      <c r="D306" s="17" t="s">
        <v>4</v>
      </c>
      <c r="E306" s="33"/>
      <c r="F306" s="33"/>
      <c r="G306" s="33"/>
      <c r="H306" s="33"/>
      <c r="I306" s="33"/>
      <c r="J306" s="19">
        <v>0</v>
      </c>
      <c r="K306" s="27">
        <v>0</v>
      </c>
      <c r="L306" s="25">
        <v>0</v>
      </c>
      <c r="M306" s="67"/>
    </row>
    <row r="307" spans="1:13" ht="36" customHeight="1" thickBot="1" x14ac:dyDescent="0.3">
      <c r="A307" s="76"/>
      <c r="B307" s="79"/>
      <c r="C307" s="82"/>
      <c r="D307" s="17" t="s">
        <v>5</v>
      </c>
      <c r="E307" s="33"/>
      <c r="F307" s="33"/>
      <c r="G307" s="33"/>
      <c r="H307" s="33"/>
      <c r="I307" s="33"/>
      <c r="J307" s="19">
        <v>0</v>
      </c>
      <c r="K307" s="27">
        <v>0</v>
      </c>
      <c r="L307" s="25">
        <v>0</v>
      </c>
      <c r="M307" s="67"/>
    </row>
    <row r="308" spans="1:13" ht="24.75" customHeight="1" thickBot="1" x14ac:dyDescent="0.3">
      <c r="A308" s="77"/>
      <c r="B308" s="80"/>
      <c r="C308" s="83"/>
      <c r="D308" s="17" t="s">
        <v>6</v>
      </c>
      <c r="E308" s="33"/>
      <c r="F308" s="33"/>
      <c r="G308" s="33"/>
      <c r="H308" s="33"/>
      <c r="I308" s="33"/>
      <c r="J308" s="19">
        <f>J304+J305+J306+J307</f>
        <v>105000</v>
      </c>
      <c r="K308" s="27">
        <f t="shared" ref="K308:L308" si="200">K304+K305+K306+K307</f>
        <v>0</v>
      </c>
      <c r="L308" s="25">
        <f t="shared" si="200"/>
        <v>0</v>
      </c>
      <c r="M308" s="68"/>
    </row>
    <row r="309" spans="1:13" ht="45" customHeight="1" thickBot="1" x14ac:dyDescent="0.3">
      <c r="A309" s="75" t="s">
        <v>280</v>
      </c>
      <c r="B309" s="78" t="s">
        <v>10</v>
      </c>
      <c r="C309" s="81" t="s">
        <v>2</v>
      </c>
      <c r="D309" s="17" t="s">
        <v>17</v>
      </c>
      <c r="E309" s="33" t="s">
        <v>179</v>
      </c>
      <c r="F309" s="33" t="s">
        <v>180</v>
      </c>
      <c r="G309" s="33" t="s">
        <v>181</v>
      </c>
      <c r="H309" s="33" t="s">
        <v>211</v>
      </c>
      <c r="I309" s="33" t="s">
        <v>259</v>
      </c>
      <c r="J309" s="19">
        <v>50000</v>
      </c>
      <c r="K309" s="27">
        <v>0</v>
      </c>
      <c r="L309" s="25">
        <v>0</v>
      </c>
      <c r="M309" s="66"/>
    </row>
    <row r="310" spans="1:13" ht="48.75" customHeight="1" thickBot="1" x14ac:dyDescent="0.3">
      <c r="A310" s="76"/>
      <c r="B310" s="79"/>
      <c r="C310" s="82"/>
      <c r="D310" s="17" t="s">
        <v>3</v>
      </c>
      <c r="E310" s="33"/>
      <c r="F310" s="33"/>
      <c r="G310" s="33"/>
      <c r="H310" s="33"/>
      <c r="I310" s="33"/>
      <c r="J310" s="19">
        <v>0</v>
      </c>
      <c r="K310" s="27">
        <v>0</v>
      </c>
      <c r="L310" s="25">
        <v>0</v>
      </c>
      <c r="M310" s="67"/>
    </row>
    <row r="311" spans="1:13" ht="48" customHeight="1" thickBot="1" x14ac:dyDescent="0.3">
      <c r="A311" s="76"/>
      <c r="B311" s="79"/>
      <c r="C311" s="82"/>
      <c r="D311" s="17" t="s">
        <v>4</v>
      </c>
      <c r="E311" s="33"/>
      <c r="F311" s="33"/>
      <c r="G311" s="33"/>
      <c r="H311" s="33"/>
      <c r="I311" s="33"/>
      <c r="J311" s="19">
        <v>0</v>
      </c>
      <c r="K311" s="27">
        <v>0</v>
      </c>
      <c r="L311" s="25">
        <v>0</v>
      </c>
      <c r="M311" s="67"/>
    </row>
    <row r="312" spans="1:13" ht="33" customHeight="1" thickBot="1" x14ac:dyDescent="0.3">
      <c r="A312" s="76"/>
      <c r="B312" s="79"/>
      <c r="C312" s="82"/>
      <c r="D312" s="17" t="s">
        <v>5</v>
      </c>
      <c r="E312" s="33"/>
      <c r="F312" s="33"/>
      <c r="G312" s="33"/>
      <c r="H312" s="33"/>
      <c r="I312" s="33"/>
      <c r="J312" s="19">
        <v>0</v>
      </c>
      <c r="K312" s="27">
        <v>0</v>
      </c>
      <c r="L312" s="25">
        <v>0</v>
      </c>
      <c r="M312" s="67"/>
    </row>
    <row r="313" spans="1:13" ht="28.5" customHeight="1" thickBot="1" x14ac:dyDescent="0.3">
      <c r="A313" s="77"/>
      <c r="B313" s="80"/>
      <c r="C313" s="83"/>
      <c r="D313" s="17" t="s">
        <v>6</v>
      </c>
      <c r="E313" s="33"/>
      <c r="F313" s="33"/>
      <c r="G313" s="33"/>
      <c r="H313" s="33"/>
      <c r="I313" s="33"/>
      <c r="J313" s="19">
        <f t="shared" ref="J313" si="201">J309+J310+J311+J312</f>
        <v>50000</v>
      </c>
      <c r="K313" s="27">
        <f t="shared" ref="K313:L313" si="202">K309+K310+K311+K312</f>
        <v>0</v>
      </c>
      <c r="L313" s="25">
        <f t="shared" si="202"/>
        <v>0</v>
      </c>
      <c r="M313" s="68"/>
    </row>
    <row r="314" spans="1:13" ht="48.75" customHeight="1" thickBot="1" x14ac:dyDescent="0.3">
      <c r="A314" s="75" t="s">
        <v>281</v>
      </c>
      <c r="B314" s="78" t="s">
        <v>128</v>
      </c>
      <c r="C314" s="81" t="s">
        <v>2</v>
      </c>
      <c r="D314" s="17" t="s">
        <v>17</v>
      </c>
      <c r="E314" s="33" t="s">
        <v>179</v>
      </c>
      <c r="F314" s="33" t="s">
        <v>180</v>
      </c>
      <c r="G314" s="33" t="s">
        <v>181</v>
      </c>
      <c r="H314" s="33" t="s">
        <v>211</v>
      </c>
      <c r="I314" s="33" t="s">
        <v>212</v>
      </c>
      <c r="J314" s="19">
        <f>83420+15000</f>
        <v>98420</v>
      </c>
      <c r="K314" s="27">
        <v>0</v>
      </c>
      <c r="L314" s="25">
        <v>0</v>
      </c>
      <c r="M314" s="66"/>
    </row>
    <row r="315" spans="1:13" ht="49.5" customHeight="1" thickBot="1" x14ac:dyDescent="0.3">
      <c r="A315" s="76"/>
      <c r="B315" s="79"/>
      <c r="C315" s="82"/>
      <c r="D315" s="17" t="s">
        <v>3</v>
      </c>
      <c r="E315" s="33"/>
      <c r="F315" s="33"/>
      <c r="G315" s="33"/>
      <c r="H315" s="33"/>
      <c r="I315" s="33"/>
      <c r="J315" s="19">
        <v>0</v>
      </c>
      <c r="K315" s="27">
        <v>0</v>
      </c>
      <c r="L315" s="25">
        <v>0</v>
      </c>
      <c r="M315" s="67"/>
    </row>
    <row r="316" spans="1:13" ht="48" customHeight="1" thickBot="1" x14ac:dyDescent="0.3">
      <c r="A316" s="76"/>
      <c r="B316" s="79"/>
      <c r="C316" s="82"/>
      <c r="D316" s="17" t="s">
        <v>4</v>
      </c>
      <c r="E316" s="33"/>
      <c r="F316" s="33"/>
      <c r="G316" s="33"/>
      <c r="H316" s="33"/>
      <c r="I316" s="33"/>
      <c r="J316" s="19">
        <v>0</v>
      </c>
      <c r="K316" s="27">
        <v>0</v>
      </c>
      <c r="L316" s="25">
        <v>0</v>
      </c>
      <c r="M316" s="67"/>
    </row>
    <row r="317" spans="1:13" ht="37.5" customHeight="1" thickBot="1" x14ac:dyDescent="0.3">
      <c r="A317" s="76"/>
      <c r="B317" s="79"/>
      <c r="C317" s="82"/>
      <c r="D317" s="17" t="s">
        <v>5</v>
      </c>
      <c r="E317" s="33"/>
      <c r="F317" s="33"/>
      <c r="G317" s="33"/>
      <c r="H317" s="33"/>
      <c r="I317" s="33"/>
      <c r="J317" s="19">
        <v>0</v>
      </c>
      <c r="K317" s="27">
        <v>0</v>
      </c>
      <c r="L317" s="25">
        <v>0</v>
      </c>
      <c r="M317" s="67"/>
    </row>
    <row r="318" spans="1:13" ht="27" customHeight="1" thickBot="1" x14ac:dyDescent="0.3">
      <c r="A318" s="77"/>
      <c r="B318" s="80"/>
      <c r="C318" s="83"/>
      <c r="D318" s="17" t="s">
        <v>6</v>
      </c>
      <c r="E318" s="33"/>
      <c r="F318" s="33"/>
      <c r="G318" s="33"/>
      <c r="H318" s="33"/>
      <c r="I318" s="33"/>
      <c r="J318" s="19">
        <f>J314+J315+J316+J317</f>
        <v>98420</v>
      </c>
      <c r="K318" s="27">
        <f t="shared" ref="K318:L318" si="203">K314+K315+K316+K317</f>
        <v>0</v>
      </c>
      <c r="L318" s="25">
        <f t="shared" si="203"/>
        <v>0</v>
      </c>
      <c r="M318" s="68"/>
    </row>
    <row r="319" spans="1:13" ht="50.25" customHeight="1" thickBot="1" x14ac:dyDescent="0.3">
      <c r="A319" s="75" t="s">
        <v>282</v>
      </c>
      <c r="B319" s="78" t="s">
        <v>127</v>
      </c>
      <c r="C319" s="81" t="s">
        <v>2</v>
      </c>
      <c r="D319" s="17" t="s">
        <v>17</v>
      </c>
      <c r="E319" s="33" t="s">
        <v>179</v>
      </c>
      <c r="F319" s="33" t="s">
        <v>180</v>
      </c>
      <c r="G319" s="33" t="s">
        <v>181</v>
      </c>
      <c r="H319" s="33" t="s">
        <v>211</v>
      </c>
      <c r="I319" s="33" t="s">
        <v>213</v>
      </c>
      <c r="J319" s="19">
        <f>150000+100000+160000</f>
        <v>410000</v>
      </c>
      <c r="K319" s="27">
        <v>0</v>
      </c>
      <c r="L319" s="25">
        <v>0</v>
      </c>
      <c r="M319" s="66"/>
    </row>
    <row r="320" spans="1:13" ht="51" customHeight="1" thickBot="1" x14ac:dyDescent="0.3">
      <c r="A320" s="76"/>
      <c r="B320" s="79"/>
      <c r="C320" s="82"/>
      <c r="D320" s="17" t="s">
        <v>3</v>
      </c>
      <c r="E320" s="33"/>
      <c r="F320" s="33"/>
      <c r="G320" s="33"/>
      <c r="H320" s="33"/>
      <c r="I320" s="33"/>
      <c r="J320" s="19">
        <v>0</v>
      </c>
      <c r="K320" s="27">
        <v>0</v>
      </c>
      <c r="L320" s="25">
        <v>0</v>
      </c>
      <c r="M320" s="67"/>
    </row>
    <row r="321" spans="1:13" ht="50.25" customHeight="1" thickBot="1" x14ac:dyDescent="0.3">
      <c r="A321" s="76"/>
      <c r="B321" s="79"/>
      <c r="C321" s="82"/>
      <c r="D321" s="17" t="s">
        <v>4</v>
      </c>
      <c r="E321" s="33"/>
      <c r="F321" s="33"/>
      <c r="G321" s="33"/>
      <c r="H321" s="33"/>
      <c r="I321" s="33"/>
      <c r="J321" s="19">
        <v>0</v>
      </c>
      <c r="K321" s="27">
        <v>0</v>
      </c>
      <c r="L321" s="25">
        <v>0</v>
      </c>
      <c r="M321" s="67"/>
    </row>
    <row r="322" spans="1:13" ht="37.5" customHeight="1" thickBot="1" x14ac:dyDescent="0.3">
      <c r="A322" s="76"/>
      <c r="B322" s="79"/>
      <c r="C322" s="82"/>
      <c r="D322" s="17" t="s">
        <v>5</v>
      </c>
      <c r="E322" s="33"/>
      <c r="F322" s="33"/>
      <c r="G322" s="33"/>
      <c r="H322" s="33"/>
      <c r="I322" s="33"/>
      <c r="J322" s="19">
        <v>0</v>
      </c>
      <c r="K322" s="27">
        <v>0</v>
      </c>
      <c r="L322" s="25">
        <v>0</v>
      </c>
      <c r="M322" s="67"/>
    </row>
    <row r="323" spans="1:13" ht="27" customHeight="1" thickBot="1" x14ac:dyDescent="0.3">
      <c r="A323" s="77"/>
      <c r="B323" s="80"/>
      <c r="C323" s="83"/>
      <c r="D323" s="17" t="s">
        <v>6</v>
      </c>
      <c r="E323" s="33"/>
      <c r="F323" s="33"/>
      <c r="G323" s="33"/>
      <c r="H323" s="33"/>
      <c r="I323" s="33"/>
      <c r="J323" s="19">
        <f>J319+J320+J321+J322</f>
        <v>410000</v>
      </c>
      <c r="K323" s="27">
        <f t="shared" ref="K323:L323" si="204">K319+K320+K321+K322</f>
        <v>0</v>
      </c>
      <c r="L323" s="25">
        <f t="shared" si="204"/>
        <v>0</v>
      </c>
      <c r="M323" s="68"/>
    </row>
    <row r="324" spans="1:13" ht="46.5" customHeight="1" thickBot="1" x14ac:dyDescent="0.3">
      <c r="A324" s="84">
        <v>15</v>
      </c>
      <c r="B324" s="78" t="s">
        <v>70</v>
      </c>
      <c r="C324" s="81" t="s">
        <v>2</v>
      </c>
      <c r="D324" s="17" t="s">
        <v>17</v>
      </c>
      <c r="E324" s="33"/>
      <c r="F324" s="33"/>
      <c r="G324" s="33"/>
      <c r="H324" s="33"/>
      <c r="I324" s="33"/>
      <c r="J324" s="19">
        <f t="shared" ref="J324:J327" si="205">J329+J359</f>
        <v>0</v>
      </c>
      <c r="K324" s="27">
        <f t="shared" ref="K324:L324" si="206">K329+K359</f>
        <v>0</v>
      </c>
      <c r="L324" s="25">
        <f t="shared" si="206"/>
        <v>0</v>
      </c>
      <c r="M324" s="66" t="s">
        <v>233</v>
      </c>
    </row>
    <row r="325" spans="1:13" ht="48.75" customHeight="1" thickBot="1" x14ac:dyDescent="0.3">
      <c r="A325" s="85"/>
      <c r="B325" s="79"/>
      <c r="C325" s="82"/>
      <c r="D325" s="17" t="s">
        <v>3</v>
      </c>
      <c r="E325" s="33"/>
      <c r="F325" s="33"/>
      <c r="G325" s="33"/>
      <c r="H325" s="33"/>
      <c r="I325" s="33"/>
      <c r="J325" s="19">
        <f t="shared" si="205"/>
        <v>0</v>
      </c>
      <c r="K325" s="27">
        <f t="shared" ref="K325:L325" si="207">K330+K360</f>
        <v>0</v>
      </c>
      <c r="L325" s="25">
        <f t="shared" si="207"/>
        <v>0</v>
      </c>
      <c r="M325" s="67"/>
    </row>
    <row r="326" spans="1:13" ht="45.75" customHeight="1" thickBot="1" x14ac:dyDescent="0.3">
      <c r="A326" s="85"/>
      <c r="B326" s="79"/>
      <c r="C326" s="82"/>
      <c r="D326" s="17" t="s">
        <v>4</v>
      </c>
      <c r="E326" s="33" t="s">
        <v>179</v>
      </c>
      <c r="F326" s="33" t="s">
        <v>180</v>
      </c>
      <c r="G326" s="33" t="s">
        <v>181</v>
      </c>
      <c r="H326" s="33" t="s">
        <v>214</v>
      </c>
      <c r="I326" s="33" t="s">
        <v>215</v>
      </c>
      <c r="J326" s="19">
        <f t="shared" si="205"/>
        <v>163029</v>
      </c>
      <c r="K326" s="27">
        <f t="shared" ref="K326:L326" si="208">K331+K361</f>
        <v>163029</v>
      </c>
      <c r="L326" s="25">
        <f t="shared" si="208"/>
        <v>163029</v>
      </c>
      <c r="M326" s="67"/>
    </row>
    <row r="327" spans="1:13" ht="37.5" customHeight="1" thickBot="1" x14ac:dyDescent="0.3">
      <c r="A327" s="85"/>
      <c r="B327" s="79"/>
      <c r="C327" s="82"/>
      <c r="D327" s="17" t="s">
        <v>5</v>
      </c>
      <c r="E327" s="33"/>
      <c r="F327" s="33"/>
      <c r="G327" s="33"/>
      <c r="H327" s="33"/>
      <c r="I327" s="33"/>
      <c r="J327" s="19">
        <f t="shared" si="205"/>
        <v>0</v>
      </c>
      <c r="K327" s="27">
        <f t="shared" ref="K327:L327" si="209">K332+K362</f>
        <v>0</v>
      </c>
      <c r="L327" s="25">
        <f t="shared" si="209"/>
        <v>0</v>
      </c>
      <c r="M327" s="67"/>
    </row>
    <row r="328" spans="1:13" ht="27" customHeight="1" thickBot="1" x14ac:dyDescent="0.3">
      <c r="A328" s="86"/>
      <c r="B328" s="80"/>
      <c r="C328" s="83"/>
      <c r="D328" s="17" t="s">
        <v>6</v>
      </c>
      <c r="E328" s="33"/>
      <c r="F328" s="33"/>
      <c r="G328" s="33"/>
      <c r="H328" s="33"/>
      <c r="I328" s="33"/>
      <c r="J328" s="19">
        <f t="shared" ref="J328" si="210">J324+J325+J326+J327</f>
        <v>163029</v>
      </c>
      <c r="K328" s="27">
        <f t="shared" ref="K328:L328" si="211">K324+K325+K326+K327</f>
        <v>163029</v>
      </c>
      <c r="L328" s="25">
        <f t="shared" si="211"/>
        <v>163029</v>
      </c>
      <c r="M328" s="68"/>
    </row>
    <row r="329" spans="1:13" ht="46.5" customHeight="1" thickBot="1" x14ac:dyDescent="0.3">
      <c r="A329" s="75" t="s">
        <v>71</v>
      </c>
      <c r="B329" s="78" t="s">
        <v>31</v>
      </c>
      <c r="C329" s="81" t="s">
        <v>2</v>
      </c>
      <c r="D329" s="17" t="s">
        <v>17</v>
      </c>
      <c r="E329" s="33"/>
      <c r="F329" s="33"/>
      <c r="G329" s="33"/>
      <c r="H329" s="33"/>
      <c r="I329" s="33"/>
      <c r="J329" s="19">
        <v>0</v>
      </c>
      <c r="K329" s="27">
        <v>0</v>
      </c>
      <c r="L329" s="25">
        <v>0</v>
      </c>
      <c r="M329" s="66"/>
    </row>
    <row r="330" spans="1:13" ht="50.25" customHeight="1" thickBot="1" x14ac:dyDescent="0.3">
      <c r="A330" s="76"/>
      <c r="B330" s="79"/>
      <c r="C330" s="82"/>
      <c r="D330" s="17" t="s">
        <v>3</v>
      </c>
      <c r="E330" s="33"/>
      <c r="F330" s="33"/>
      <c r="G330" s="33"/>
      <c r="H330" s="33"/>
      <c r="I330" s="33"/>
      <c r="J330" s="19">
        <v>0</v>
      </c>
      <c r="K330" s="27">
        <v>0</v>
      </c>
      <c r="L330" s="25">
        <v>0</v>
      </c>
      <c r="M330" s="67"/>
    </row>
    <row r="331" spans="1:13" ht="50.25" customHeight="1" thickBot="1" x14ac:dyDescent="0.3">
      <c r="A331" s="76"/>
      <c r="B331" s="79"/>
      <c r="C331" s="82"/>
      <c r="D331" s="17" t="s">
        <v>4</v>
      </c>
      <c r="E331" s="33" t="s">
        <v>179</v>
      </c>
      <c r="F331" s="33" t="s">
        <v>180</v>
      </c>
      <c r="G331" s="33" t="s">
        <v>181</v>
      </c>
      <c r="H331" s="33" t="s">
        <v>214</v>
      </c>
      <c r="I331" s="33" t="s">
        <v>215</v>
      </c>
      <c r="J331" s="19">
        <v>163029</v>
      </c>
      <c r="K331" s="27">
        <v>163029</v>
      </c>
      <c r="L331" s="25">
        <v>163029</v>
      </c>
      <c r="M331" s="67"/>
    </row>
    <row r="332" spans="1:13" ht="36" customHeight="1" thickBot="1" x14ac:dyDescent="0.3">
      <c r="A332" s="76"/>
      <c r="B332" s="79"/>
      <c r="C332" s="82"/>
      <c r="D332" s="17" t="s">
        <v>5</v>
      </c>
      <c r="E332" s="33"/>
      <c r="F332" s="33"/>
      <c r="G332" s="33"/>
      <c r="H332" s="33"/>
      <c r="I332" s="33"/>
      <c r="J332" s="19">
        <v>0</v>
      </c>
      <c r="K332" s="27">
        <v>0</v>
      </c>
      <c r="L332" s="25">
        <v>0</v>
      </c>
      <c r="M332" s="67"/>
    </row>
    <row r="333" spans="1:13" ht="27" customHeight="1" thickBot="1" x14ac:dyDescent="0.3">
      <c r="A333" s="77"/>
      <c r="B333" s="80"/>
      <c r="C333" s="83"/>
      <c r="D333" s="17" t="s">
        <v>6</v>
      </c>
      <c r="E333" s="33"/>
      <c r="F333" s="33"/>
      <c r="G333" s="33"/>
      <c r="H333" s="33"/>
      <c r="I333" s="33"/>
      <c r="J333" s="19">
        <f t="shared" ref="J333" si="212">J329+J330+J331+J332</f>
        <v>163029</v>
      </c>
      <c r="K333" s="27">
        <f t="shared" ref="K333:L333" si="213">K329+K330+K331+K332</f>
        <v>163029</v>
      </c>
      <c r="L333" s="25">
        <f t="shared" si="213"/>
        <v>163029</v>
      </c>
      <c r="M333" s="68"/>
    </row>
    <row r="334" spans="1:13" ht="48.75" hidden="1" customHeight="1" thickBot="1" x14ac:dyDescent="0.3">
      <c r="A334" s="75"/>
      <c r="B334" s="72" t="s">
        <v>96</v>
      </c>
      <c r="C334" s="81" t="s">
        <v>2</v>
      </c>
      <c r="D334" s="17" t="s">
        <v>17</v>
      </c>
      <c r="E334" s="33"/>
      <c r="F334" s="33"/>
      <c r="G334" s="33"/>
      <c r="H334" s="33"/>
      <c r="I334" s="33"/>
      <c r="J334" s="19">
        <f>J339+J349+J354+J344</f>
        <v>0</v>
      </c>
      <c r="K334" s="27">
        <f t="shared" ref="K334:L334" si="214">K339+K349+K354+K344</f>
        <v>0</v>
      </c>
      <c r="L334" s="25">
        <f t="shared" si="214"/>
        <v>0</v>
      </c>
      <c r="M334" s="66"/>
    </row>
    <row r="335" spans="1:13" ht="50.25" hidden="1" customHeight="1" thickBot="1" x14ac:dyDescent="0.3">
      <c r="A335" s="76"/>
      <c r="B335" s="113"/>
      <c r="C335" s="82"/>
      <c r="D335" s="17" t="s">
        <v>3</v>
      </c>
      <c r="E335" s="33"/>
      <c r="F335" s="33"/>
      <c r="G335" s="33"/>
      <c r="H335" s="33"/>
      <c r="I335" s="33"/>
      <c r="J335" s="19">
        <f t="shared" ref="J335:J337" si="215">J340+J350+J355</f>
        <v>0</v>
      </c>
      <c r="K335" s="27">
        <f t="shared" ref="K335:L335" si="216">K340+K350+K355</f>
        <v>0</v>
      </c>
      <c r="L335" s="25">
        <f t="shared" si="216"/>
        <v>0</v>
      </c>
      <c r="M335" s="67"/>
    </row>
    <row r="336" spans="1:13" ht="46.5" hidden="1" customHeight="1" thickBot="1" x14ac:dyDescent="0.3">
      <c r="A336" s="76"/>
      <c r="B336" s="113"/>
      <c r="C336" s="82"/>
      <c r="D336" s="17" t="s">
        <v>4</v>
      </c>
      <c r="E336" s="33"/>
      <c r="F336" s="33"/>
      <c r="G336" s="33"/>
      <c r="H336" s="33"/>
      <c r="I336" s="33"/>
      <c r="J336" s="19">
        <f t="shared" si="215"/>
        <v>0</v>
      </c>
      <c r="K336" s="27">
        <f t="shared" ref="K336:L336" si="217">K341+K351+K356</f>
        <v>0</v>
      </c>
      <c r="L336" s="25">
        <f t="shared" si="217"/>
        <v>0</v>
      </c>
      <c r="M336" s="67"/>
    </row>
    <row r="337" spans="1:13" ht="37.5" hidden="1" customHeight="1" thickBot="1" x14ac:dyDescent="0.3">
      <c r="A337" s="76"/>
      <c r="B337" s="113"/>
      <c r="C337" s="82"/>
      <c r="D337" s="17" t="s">
        <v>5</v>
      </c>
      <c r="E337" s="33"/>
      <c r="F337" s="33"/>
      <c r="G337" s="33"/>
      <c r="H337" s="33"/>
      <c r="I337" s="33"/>
      <c r="J337" s="19">
        <f t="shared" si="215"/>
        <v>0</v>
      </c>
      <c r="K337" s="27">
        <f t="shared" ref="K337:L337" si="218">K342+K352+K357</f>
        <v>0</v>
      </c>
      <c r="L337" s="25">
        <f t="shared" si="218"/>
        <v>0</v>
      </c>
      <c r="M337" s="67"/>
    </row>
    <row r="338" spans="1:13" ht="27" hidden="1" customHeight="1" thickBot="1" x14ac:dyDescent="0.3">
      <c r="A338" s="77"/>
      <c r="B338" s="113"/>
      <c r="C338" s="83"/>
      <c r="D338" s="17" t="s">
        <v>6</v>
      </c>
      <c r="E338" s="33"/>
      <c r="F338" s="33"/>
      <c r="G338" s="33"/>
      <c r="H338" s="33"/>
      <c r="I338" s="33"/>
      <c r="J338" s="19">
        <f t="shared" ref="J338" si="219">J334+J335+J336+J337</f>
        <v>0</v>
      </c>
      <c r="K338" s="27">
        <f t="shared" ref="K338:L338" si="220">K334+K335+K336+K337</f>
        <v>0</v>
      </c>
      <c r="L338" s="25">
        <f t="shared" si="220"/>
        <v>0</v>
      </c>
      <c r="M338" s="68"/>
    </row>
    <row r="339" spans="1:13" ht="44.25" hidden="1" customHeight="1" x14ac:dyDescent="0.25">
      <c r="A339" s="91" t="s">
        <v>21</v>
      </c>
      <c r="B339" s="89"/>
      <c r="C339" s="98" t="s">
        <v>2</v>
      </c>
      <c r="D339" s="12" t="s">
        <v>17</v>
      </c>
      <c r="E339" s="34"/>
      <c r="F339" s="34"/>
      <c r="G339" s="34"/>
      <c r="H339" s="34"/>
      <c r="I339" s="34"/>
      <c r="J339" s="20">
        <v>0</v>
      </c>
      <c r="K339" s="26">
        <v>0</v>
      </c>
      <c r="L339" s="8">
        <v>0</v>
      </c>
      <c r="M339" s="93"/>
    </row>
    <row r="340" spans="1:13" ht="45" hidden="1" customHeight="1" x14ac:dyDescent="0.25">
      <c r="A340" s="92"/>
      <c r="B340" s="90"/>
      <c r="C340" s="99"/>
      <c r="D340" s="13" t="s">
        <v>3</v>
      </c>
      <c r="E340" s="35"/>
      <c r="F340" s="35"/>
      <c r="G340" s="35"/>
      <c r="H340" s="35"/>
      <c r="I340" s="35"/>
      <c r="J340" s="21">
        <v>0</v>
      </c>
      <c r="K340" s="26">
        <v>0</v>
      </c>
      <c r="L340" s="8">
        <v>0</v>
      </c>
      <c r="M340" s="94"/>
    </row>
    <row r="341" spans="1:13" ht="47.25" hidden="1" customHeight="1" x14ac:dyDescent="0.25">
      <c r="A341" s="92"/>
      <c r="B341" s="90"/>
      <c r="C341" s="99"/>
      <c r="D341" s="13" t="s">
        <v>4</v>
      </c>
      <c r="E341" s="35"/>
      <c r="F341" s="35"/>
      <c r="G341" s="35"/>
      <c r="H341" s="35"/>
      <c r="I341" s="35"/>
      <c r="J341" s="21">
        <v>0</v>
      </c>
      <c r="K341" s="26">
        <v>0</v>
      </c>
      <c r="L341" s="8">
        <v>0</v>
      </c>
      <c r="M341" s="94"/>
    </row>
    <row r="342" spans="1:13" ht="39" hidden="1" customHeight="1" x14ac:dyDescent="0.25">
      <c r="A342" s="92"/>
      <c r="B342" s="90"/>
      <c r="C342" s="99"/>
      <c r="D342" s="13" t="s">
        <v>5</v>
      </c>
      <c r="E342" s="35"/>
      <c r="F342" s="35"/>
      <c r="G342" s="35"/>
      <c r="H342" s="35"/>
      <c r="I342" s="35"/>
      <c r="J342" s="21">
        <v>0</v>
      </c>
      <c r="K342" s="26">
        <v>0</v>
      </c>
      <c r="L342" s="8">
        <v>0</v>
      </c>
      <c r="M342" s="94"/>
    </row>
    <row r="343" spans="1:13" ht="27" hidden="1" customHeight="1" thickBot="1" x14ac:dyDescent="0.3">
      <c r="A343" s="92"/>
      <c r="B343" s="90"/>
      <c r="C343" s="99"/>
      <c r="D343" s="14" t="s">
        <v>6</v>
      </c>
      <c r="E343" s="36"/>
      <c r="F343" s="36"/>
      <c r="G343" s="36"/>
      <c r="H343" s="36"/>
      <c r="I343" s="36"/>
      <c r="J343" s="22">
        <f t="shared" ref="J343" si="221">J339+J340+J341+J342</f>
        <v>0</v>
      </c>
      <c r="K343" s="26">
        <f t="shared" ref="K343:L343" si="222">K339+K340+K341+K342</f>
        <v>0</v>
      </c>
      <c r="L343" s="8">
        <f t="shared" si="222"/>
        <v>0</v>
      </c>
      <c r="M343" s="95"/>
    </row>
    <row r="344" spans="1:13" ht="50.25" hidden="1" customHeight="1" x14ac:dyDescent="0.25">
      <c r="A344" s="87"/>
      <c r="B344" s="89"/>
      <c r="C344" s="98" t="s">
        <v>101</v>
      </c>
      <c r="D344" s="12" t="s">
        <v>17</v>
      </c>
      <c r="E344" s="34"/>
      <c r="F344" s="34"/>
      <c r="G344" s="34"/>
      <c r="H344" s="34"/>
      <c r="I344" s="34"/>
      <c r="J344" s="20">
        <v>0</v>
      </c>
      <c r="K344" s="26">
        <v>0</v>
      </c>
      <c r="L344" s="8">
        <v>0</v>
      </c>
      <c r="M344" s="93"/>
    </row>
    <row r="345" spans="1:13" ht="51" hidden="1" customHeight="1" x14ac:dyDescent="0.25">
      <c r="A345" s="88"/>
      <c r="B345" s="90"/>
      <c r="C345" s="99"/>
      <c r="D345" s="13" t="s">
        <v>3</v>
      </c>
      <c r="E345" s="35"/>
      <c r="F345" s="35"/>
      <c r="G345" s="35"/>
      <c r="H345" s="35"/>
      <c r="I345" s="35"/>
      <c r="J345" s="21">
        <v>0</v>
      </c>
      <c r="K345" s="26">
        <v>0</v>
      </c>
      <c r="L345" s="8">
        <v>0</v>
      </c>
      <c r="M345" s="94"/>
    </row>
    <row r="346" spans="1:13" ht="45" hidden="1" customHeight="1" x14ac:dyDescent="0.25">
      <c r="A346" s="88"/>
      <c r="B346" s="90"/>
      <c r="C346" s="99"/>
      <c r="D346" s="13" t="s">
        <v>4</v>
      </c>
      <c r="E346" s="35"/>
      <c r="F346" s="35"/>
      <c r="G346" s="35"/>
      <c r="H346" s="35"/>
      <c r="I346" s="35"/>
      <c r="J346" s="21">
        <v>0</v>
      </c>
      <c r="K346" s="26">
        <v>0</v>
      </c>
      <c r="L346" s="8">
        <v>0</v>
      </c>
      <c r="M346" s="94"/>
    </row>
    <row r="347" spans="1:13" ht="42" hidden="1" customHeight="1" x14ac:dyDescent="0.25">
      <c r="A347" s="88"/>
      <c r="B347" s="90"/>
      <c r="C347" s="99"/>
      <c r="D347" s="13" t="s">
        <v>5</v>
      </c>
      <c r="E347" s="35"/>
      <c r="F347" s="35"/>
      <c r="G347" s="35"/>
      <c r="H347" s="35"/>
      <c r="I347" s="35"/>
      <c r="J347" s="21">
        <v>0</v>
      </c>
      <c r="K347" s="26">
        <v>0</v>
      </c>
      <c r="L347" s="8">
        <v>0</v>
      </c>
      <c r="M347" s="94"/>
    </row>
    <row r="348" spans="1:13" ht="27" hidden="1" customHeight="1" thickBot="1" x14ac:dyDescent="0.3">
      <c r="A348" s="88"/>
      <c r="B348" s="90"/>
      <c r="C348" s="99"/>
      <c r="D348" s="14" t="s">
        <v>6</v>
      </c>
      <c r="E348" s="36"/>
      <c r="F348" s="36"/>
      <c r="G348" s="36"/>
      <c r="H348" s="36"/>
      <c r="I348" s="36"/>
      <c r="J348" s="22">
        <f t="shared" ref="J348:L348" si="223">J344+J345+J346+J347</f>
        <v>0</v>
      </c>
      <c r="K348" s="26">
        <f t="shared" si="223"/>
        <v>0</v>
      </c>
      <c r="L348" s="8">
        <f t="shared" si="223"/>
        <v>0</v>
      </c>
      <c r="M348" s="95"/>
    </row>
    <row r="349" spans="1:13" ht="45.75" hidden="1" customHeight="1" x14ac:dyDescent="0.25">
      <c r="A349" s="87"/>
      <c r="B349" s="89"/>
      <c r="C349" s="98" t="s">
        <v>19</v>
      </c>
      <c r="D349" s="12" t="s">
        <v>17</v>
      </c>
      <c r="E349" s="34"/>
      <c r="F349" s="34"/>
      <c r="G349" s="34"/>
      <c r="H349" s="34"/>
      <c r="I349" s="34"/>
      <c r="J349" s="20">
        <v>0</v>
      </c>
      <c r="K349" s="26">
        <v>0</v>
      </c>
      <c r="L349" s="8">
        <v>0</v>
      </c>
      <c r="M349" s="93"/>
    </row>
    <row r="350" spans="1:13" ht="46.5" hidden="1" customHeight="1" x14ac:dyDescent="0.25">
      <c r="A350" s="88"/>
      <c r="B350" s="90"/>
      <c r="C350" s="99"/>
      <c r="D350" s="13" t="s">
        <v>3</v>
      </c>
      <c r="E350" s="35"/>
      <c r="F350" s="35"/>
      <c r="G350" s="35"/>
      <c r="H350" s="35"/>
      <c r="I350" s="35"/>
      <c r="J350" s="21">
        <v>0</v>
      </c>
      <c r="K350" s="26">
        <v>0</v>
      </c>
      <c r="L350" s="8">
        <v>0</v>
      </c>
      <c r="M350" s="94"/>
    </row>
    <row r="351" spans="1:13" ht="45.75" hidden="1" customHeight="1" x14ac:dyDescent="0.25">
      <c r="A351" s="88"/>
      <c r="B351" s="90"/>
      <c r="C351" s="99"/>
      <c r="D351" s="13" t="s">
        <v>4</v>
      </c>
      <c r="E351" s="35"/>
      <c r="F351" s="35"/>
      <c r="G351" s="35"/>
      <c r="H351" s="35"/>
      <c r="I351" s="35"/>
      <c r="J351" s="21">
        <v>0</v>
      </c>
      <c r="K351" s="26">
        <v>0</v>
      </c>
      <c r="L351" s="8">
        <v>0</v>
      </c>
      <c r="M351" s="94"/>
    </row>
    <row r="352" spans="1:13" ht="38.25" hidden="1" customHeight="1" x14ac:dyDescent="0.25">
      <c r="A352" s="88"/>
      <c r="B352" s="90"/>
      <c r="C352" s="99"/>
      <c r="D352" s="13" t="s">
        <v>5</v>
      </c>
      <c r="E352" s="35"/>
      <c r="F352" s="35"/>
      <c r="G352" s="35"/>
      <c r="H352" s="35"/>
      <c r="I352" s="35"/>
      <c r="J352" s="21">
        <v>0</v>
      </c>
      <c r="K352" s="26">
        <v>0</v>
      </c>
      <c r="L352" s="8">
        <v>0</v>
      </c>
      <c r="M352" s="94"/>
    </row>
    <row r="353" spans="1:13" ht="27" hidden="1" customHeight="1" thickBot="1" x14ac:dyDescent="0.3">
      <c r="A353" s="88"/>
      <c r="B353" s="90"/>
      <c r="C353" s="99"/>
      <c r="D353" s="14" t="s">
        <v>6</v>
      </c>
      <c r="E353" s="36"/>
      <c r="F353" s="36"/>
      <c r="G353" s="36"/>
      <c r="H353" s="36"/>
      <c r="I353" s="36"/>
      <c r="J353" s="22">
        <f t="shared" ref="J353" si="224">J349+J350+J351+J352</f>
        <v>0</v>
      </c>
      <c r="K353" s="26">
        <f t="shared" ref="K353:L353" si="225">K349+K350+K351+K352</f>
        <v>0</v>
      </c>
      <c r="L353" s="8">
        <f t="shared" si="225"/>
        <v>0</v>
      </c>
      <c r="M353" s="95"/>
    </row>
    <row r="354" spans="1:13" ht="48" hidden="1" customHeight="1" x14ac:dyDescent="0.25">
      <c r="A354" s="87"/>
      <c r="B354" s="89"/>
      <c r="C354" s="98" t="s">
        <v>20</v>
      </c>
      <c r="D354" s="15" t="s">
        <v>17</v>
      </c>
      <c r="E354" s="37"/>
      <c r="F354" s="37"/>
      <c r="G354" s="37"/>
      <c r="H354" s="37"/>
      <c r="I354" s="37"/>
      <c r="J354" s="23">
        <v>0</v>
      </c>
      <c r="K354" s="26">
        <v>0</v>
      </c>
      <c r="L354" s="8">
        <v>0</v>
      </c>
      <c r="M354" s="93"/>
    </row>
    <row r="355" spans="1:13" ht="45" hidden="1" customHeight="1" x14ac:dyDescent="0.25">
      <c r="A355" s="88"/>
      <c r="B355" s="90"/>
      <c r="C355" s="99"/>
      <c r="D355" s="13" t="s">
        <v>3</v>
      </c>
      <c r="E355" s="35"/>
      <c r="F355" s="35"/>
      <c r="G355" s="35"/>
      <c r="H355" s="35"/>
      <c r="I355" s="35"/>
      <c r="J355" s="21">
        <v>0</v>
      </c>
      <c r="K355" s="26">
        <v>0</v>
      </c>
      <c r="L355" s="8">
        <v>0</v>
      </c>
      <c r="M355" s="94"/>
    </row>
    <row r="356" spans="1:13" ht="45" hidden="1" customHeight="1" x14ac:dyDescent="0.25">
      <c r="A356" s="88"/>
      <c r="B356" s="90"/>
      <c r="C356" s="99"/>
      <c r="D356" s="13" t="s">
        <v>4</v>
      </c>
      <c r="E356" s="35"/>
      <c r="F356" s="35"/>
      <c r="G356" s="35"/>
      <c r="H356" s="35"/>
      <c r="I356" s="35"/>
      <c r="J356" s="21">
        <v>0</v>
      </c>
      <c r="K356" s="26">
        <v>0</v>
      </c>
      <c r="L356" s="8">
        <v>0</v>
      </c>
      <c r="M356" s="94"/>
    </row>
    <row r="357" spans="1:13" ht="35.25" hidden="1" customHeight="1" x14ac:dyDescent="0.25">
      <c r="A357" s="88"/>
      <c r="B357" s="90"/>
      <c r="C357" s="99"/>
      <c r="D357" s="13" t="s">
        <v>5</v>
      </c>
      <c r="E357" s="35"/>
      <c r="F357" s="35"/>
      <c r="G357" s="35"/>
      <c r="H357" s="35"/>
      <c r="I357" s="35"/>
      <c r="J357" s="21">
        <v>0</v>
      </c>
      <c r="K357" s="26">
        <v>0</v>
      </c>
      <c r="L357" s="8">
        <v>0</v>
      </c>
      <c r="M357" s="94"/>
    </row>
    <row r="358" spans="1:13" ht="27" hidden="1" customHeight="1" thickBot="1" x14ac:dyDescent="0.3">
      <c r="A358" s="88"/>
      <c r="B358" s="90"/>
      <c r="C358" s="99"/>
      <c r="D358" s="14" t="s">
        <v>6</v>
      </c>
      <c r="E358" s="36"/>
      <c r="F358" s="36"/>
      <c r="G358" s="36"/>
      <c r="H358" s="36"/>
      <c r="I358" s="36"/>
      <c r="J358" s="22">
        <f t="shared" ref="J358" si="226">J354+J355+J356+J357</f>
        <v>0</v>
      </c>
      <c r="K358" s="26">
        <f t="shared" ref="K358:L358" si="227">K354+K355+K356+K357</f>
        <v>0</v>
      </c>
      <c r="L358" s="8">
        <f t="shared" si="227"/>
        <v>0</v>
      </c>
      <c r="M358" s="95"/>
    </row>
    <row r="359" spans="1:13" ht="51" hidden="1" customHeight="1" thickBot="1" x14ac:dyDescent="0.3">
      <c r="A359" s="75" t="s">
        <v>74</v>
      </c>
      <c r="B359" s="78" t="s">
        <v>129</v>
      </c>
      <c r="C359" s="81" t="s">
        <v>130</v>
      </c>
      <c r="D359" s="17" t="s">
        <v>17</v>
      </c>
      <c r="E359" s="33"/>
      <c r="F359" s="33"/>
      <c r="G359" s="33"/>
      <c r="H359" s="33"/>
      <c r="I359" s="33"/>
      <c r="J359" s="19">
        <f t="shared" ref="J359:J362" si="228">J364+J369</f>
        <v>0</v>
      </c>
      <c r="K359" s="27">
        <f>K364+K369+K374</f>
        <v>0</v>
      </c>
      <c r="L359" s="25">
        <f t="shared" ref="L359" si="229">L364+L369</f>
        <v>0</v>
      </c>
      <c r="M359" s="66"/>
    </row>
    <row r="360" spans="1:13" ht="45" hidden="1" customHeight="1" thickBot="1" x14ac:dyDescent="0.3">
      <c r="A360" s="76"/>
      <c r="B360" s="79"/>
      <c r="C360" s="82"/>
      <c r="D360" s="17" t="s">
        <v>3</v>
      </c>
      <c r="E360" s="33"/>
      <c r="F360" s="33"/>
      <c r="G360" s="33"/>
      <c r="H360" s="33"/>
      <c r="I360" s="33"/>
      <c r="J360" s="19">
        <f t="shared" si="228"/>
        <v>0</v>
      </c>
      <c r="K360" s="27">
        <f t="shared" ref="K360:L360" si="230">K365+K370</f>
        <v>0</v>
      </c>
      <c r="L360" s="25">
        <f t="shared" si="230"/>
        <v>0</v>
      </c>
      <c r="M360" s="67"/>
    </row>
    <row r="361" spans="1:13" ht="46.5" hidden="1" customHeight="1" thickBot="1" x14ac:dyDescent="0.3">
      <c r="A361" s="76"/>
      <c r="B361" s="79"/>
      <c r="C361" s="82"/>
      <c r="D361" s="17" t="s">
        <v>4</v>
      </c>
      <c r="E361" s="33"/>
      <c r="F361" s="33"/>
      <c r="G361" s="33"/>
      <c r="H361" s="33"/>
      <c r="I361" s="33"/>
      <c r="J361" s="19">
        <f t="shared" si="228"/>
        <v>0</v>
      </c>
      <c r="K361" s="27">
        <f t="shared" ref="K361:L361" si="231">K366+K371</f>
        <v>0</v>
      </c>
      <c r="L361" s="25">
        <f t="shared" si="231"/>
        <v>0</v>
      </c>
      <c r="M361" s="67"/>
    </row>
    <row r="362" spans="1:13" ht="37.5" hidden="1" customHeight="1" thickBot="1" x14ac:dyDescent="0.3">
      <c r="A362" s="76"/>
      <c r="B362" s="79"/>
      <c r="C362" s="82"/>
      <c r="D362" s="17" t="s">
        <v>5</v>
      </c>
      <c r="E362" s="33"/>
      <c r="F362" s="33"/>
      <c r="G362" s="33"/>
      <c r="H362" s="33"/>
      <c r="I362" s="33"/>
      <c r="J362" s="19">
        <f t="shared" si="228"/>
        <v>0</v>
      </c>
      <c r="K362" s="27">
        <f t="shared" ref="K362:L362" si="232">K367+K372</f>
        <v>0</v>
      </c>
      <c r="L362" s="25">
        <f t="shared" si="232"/>
        <v>0</v>
      </c>
      <c r="M362" s="67"/>
    </row>
    <row r="363" spans="1:13" ht="44.25" hidden="1" customHeight="1" thickBot="1" x14ac:dyDescent="0.3">
      <c r="A363" s="77"/>
      <c r="B363" s="80"/>
      <c r="C363" s="83"/>
      <c r="D363" s="17" t="s">
        <v>6</v>
      </c>
      <c r="E363" s="33"/>
      <c r="F363" s="33"/>
      <c r="G363" s="33"/>
      <c r="H363" s="33"/>
      <c r="I363" s="33"/>
      <c r="J363" s="19">
        <f t="shared" ref="J363" si="233">J359+J360+J361+J362</f>
        <v>0</v>
      </c>
      <c r="K363" s="27">
        <f t="shared" ref="K363:L363" si="234">K359+K360+K361+K362</f>
        <v>0</v>
      </c>
      <c r="L363" s="25">
        <f t="shared" si="234"/>
        <v>0</v>
      </c>
      <c r="M363" s="68"/>
    </row>
    <row r="364" spans="1:13" ht="56.25" hidden="1" customHeight="1" thickBot="1" x14ac:dyDescent="0.3">
      <c r="A364" s="115" t="s">
        <v>158</v>
      </c>
      <c r="B364" s="113" t="s">
        <v>14</v>
      </c>
      <c r="C364" s="140" t="s">
        <v>131</v>
      </c>
      <c r="D364" s="9" t="s">
        <v>17</v>
      </c>
      <c r="E364" s="32"/>
      <c r="F364" s="32"/>
      <c r="G364" s="32"/>
      <c r="H364" s="32"/>
      <c r="I364" s="32"/>
      <c r="J364" s="18">
        <v>0</v>
      </c>
      <c r="K364" s="26">
        <v>0</v>
      </c>
      <c r="L364" s="8">
        <v>0</v>
      </c>
      <c r="M364" s="93"/>
    </row>
    <row r="365" spans="1:13" ht="63.75" hidden="1" customHeight="1" thickBot="1" x14ac:dyDescent="0.3">
      <c r="A365" s="115"/>
      <c r="B365" s="113"/>
      <c r="C365" s="141"/>
      <c r="D365" s="9" t="s">
        <v>3</v>
      </c>
      <c r="E365" s="32"/>
      <c r="F365" s="32"/>
      <c r="G365" s="32"/>
      <c r="H365" s="32"/>
      <c r="I365" s="32"/>
      <c r="J365" s="18">
        <v>0</v>
      </c>
      <c r="K365" s="26">
        <v>0</v>
      </c>
      <c r="L365" s="8">
        <v>0</v>
      </c>
      <c r="M365" s="94"/>
    </row>
    <row r="366" spans="1:13" ht="57" hidden="1" customHeight="1" thickBot="1" x14ac:dyDescent="0.3">
      <c r="A366" s="115"/>
      <c r="B366" s="113"/>
      <c r="C366" s="141"/>
      <c r="D366" s="9" t="s">
        <v>4</v>
      </c>
      <c r="E366" s="32"/>
      <c r="F366" s="32"/>
      <c r="G366" s="32"/>
      <c r="H366" s="32"/>
      <c r="I366" s="32"/>
      <c r="J366" s="18">
        <v>0</v>
      </c>
      <c r="K366" s="26">
        <v>0</v>
      </c>
      <c r="L366" s="8">
        <v>0</v>
      </c>
      <c r="M366" s="94"/>
    </row>
    <row r="367" spans="1:13" ht="56.25" hidden="1" customHeight="1" thickBot="1" x14ac:dyDescent="0.3">
      <c r="A367" s="115"/>
      <c r="B367" s="113"/>
      <c r="C367" s="141"/>
      <c r="D367" s="9" t="s">
        <v>5</v>
      </c>
      <c r="E367" s="32"/>
      <c r="F367" s="32"/>
      <c r="G367" s="32"/>
      <c r="H367" s="32"/>
      <c r="I367" s="32"/>
      <c r="J367" s="18">
        <v>0</v>
      </c>
      <c r="K367" s="26">
        <v>0</v>
      </c>
      <c r="L367" s="8">
        <v>0</v>
      </c>
      <c r="M367" s="94"/>
    </row>
    <row r="368" spans="1:13" ht="41.25" hidden="1" customHeight="1" thickBot="1" x14ac:dyDescent="0.3">
      <c r="A368" s="116"/>
      <c r="B368" s="114"/>
      <c r="C368" s="142"/>
      <c r="D368" s="9" t="s">
        <v>6</v>
      </c>
      <c r="E368" s="32"/>
      <c r="F368" s="32"/>
      <c r="G368" s="32"/>
      <c r="H368" s="32"/>
      <c r="I368" s="32"/>
      <c r="J368" s="18">
        <f t="shared" ref="J368" si="235">J364+J365+J366+J367</f>
        <v>0</v>
      </c>
      <c r="K368" s="26">
        <f t="shared" ref="K368:L368" si="236">K364+K365+K366+K367</f>
        <v>0</v>
      </c>
      <c r="L368" s="8">
        <f t="shared" si="236"/>
        <v>0</v>
      </c>
      <c r="M368" s="95"/>
    </row>
    <row r="369" spans="1:13" ht="52.5" hidden="1" customHeight="1" thickBot="1" x14ac:dyDescent="0.3">
      <c r="A369" s="69" t="s">
        <v>159</v>
      </c>
      <c r="B369" s="72" t="s">
        <v>24</v>
      </c>
      <c r="C369" s="72" t="s">
        <v>147</v>
      </c>
      <c r="D369" s="9" t="s">
        <v>17</v>
      </c>
      <c r="E369" s="32"/>
      <c r="F369" s="32"/>
      <c r="G369" s="32"/>
      <c r="H369" s="32"/>
      <c r="I369" s="32"/>
      <c r="J369" s="18">
        <v>0</v>
      </c>
      <c r="K369" s="26">
        <v>0</v>
      </c>
      <c r="L369" s="8">
        <v>0</v>
      </c>
      <c r="M369" s="93"/>
    </row>
    <row r="370" spans="1:13" ht="52.5" hidden="1" customHeight="1" thickBot="1" x14ac:dyDescent="0.3">
      <c r="A370" s="70"/>
      <c r="B370" s="73"/>
      <c r="C370" s="73"/>
      <c r="D370" s="9" t="s">
        <v>3</v>
      </c>
      <c r="E370" s="32"/>
      <c r="F370" s="32"/>
      <c r="G370" s="32"/>
      <c r="H370" s="32"/>
      <c r="I370" s="32"/>
      <c r="J370" s="18">
        <v>0</v>
      </c>
      <c r="K370" s="26">
        <v>0</v>
      </c>
      <c r="L370" s="8">
        <v>0</v>
      </c>
      <c r="M370" s="94"/>
    </row>
    <row r="371" spans="1:13" ht="54" hidden="1" customHeight="1" thickBot="1" x14ac:dyDescent="0.3">
      <c r="A371" s="70"/>
      <c r="B371" s="73"/>
      <c r="C371" s="73"/>
      <c r="D371" s="9" t="s">
        <v>4</v>
      </c>
      <c r="E371" s="32"/>
      <c r="F371" s="32"/>
      <c r="G371" s="32"/>
      <c r="H371" s="32"/>
      <c r="I371" s="32"/>
      <c r="J371" s="18">
        <v>0</v>
      </c>
      <c r="K371" s="26">
        <v>0</v>
      </c>
      <c r="L371" s="8">
        <v>0</v>
      </c>
      <c r="M371" s="94"/>
    </row>
    <row r="372" spans="1:13" ht="41.25" hidden="1" customHeight="1" thickBot="1" x14ac:dyDescent="0.3">
      <c r="A372" s="70"/>
      <c r="B372" s="73"/>
      <c r="C372" s="73"/>
      <c r="D372" s="9" t="s">
        <v>5</v>
      </c>
      <c r="E372" s="32"/>
      <c r="F372" s="32"/>
      <c r="G372" s="32"/>
      <c r="H372" s="32"/>
      <c r="I372" s="32"/>
      <c r="J372" s="18">
        <v>0</v>
      </c>
      <c r="K372" s="26">
        <v>0</v>
      </c>
      <c r="L372" s="8">
        <v>0</v>
      </c>
      <c r="M372" s="94"/>
    </row>
    <row r="373" spans="1:13" ht="30" hidden="1" customHeight="1" thickBot="1" x14ac:dyDescent="0.3">
      <c r="A373" s="71"/>
      <c r="B373" s="74"/>
      <c r="C373" s="74"/>
      <c r="D373" s="9" t="s">
        <v>6</v>
      </c>
      <c r="E373" s="32"/>
      <c r="F373" s="32"/>
      <c r="G373" s="32"/>
      <c r="H373" s="32"/>
      <c r="I373" s="32"/>
      <c r="J373" s="18">
        <f t="shared" ref="J373" si="237">J369+J370+J371+J372</f>
        <v>0</v>
      </c>
      <c r="K373" s="26">
        <f t="shared" ref="K373:L373" si="238">K369+K370+K371+K372</f>
        <v>0</v>
      </c>
      <c r="L373" s="8">
        <f t="shared" si="238"/>
        <v>0</v>
      </c>
      <c r="M373" s="95"/>
    </row>
    <row r="374" spans="1:13" ht="50.25" hidden="1" customHeight="1" thickBot="1" x14ac:dyDescent="0.3">
      <c r="A374" s="69" t="s">
        <v>160</v>
      </c>
      <c r="B374" s="72" t="s">
        <v>115</v>
      </c>
      <c r="C374" s="72" t="s">
        <v>119</v>
      </c>
      <c r="D374" s="9" t="s">
        <v>17</v>
      </c>
      <c r="E374" s="32"/>
      <c r="F374" s="32"/>
      <c r="G374" s="32"/>
      <c r="H374" s="32"/>
      <c r="I374" s="32"/>
      <c r="J374" s="18">
        <v>0</v>
      </c>
      <c r="K374" s="26">
        <v>0</v>
      </c>
      <c r="L374" s="8">
        <v>0</v>
      </c>
      <c r="M374" s="93"/>
    </row>
    <row r="375" spans="1:13" ht="49.5" hidden="1" customHeight="1" thickBot="1" x14ac:dyDescent="0.3">
      <c r="A375" s="70"/>
      <c r="B375" s="73"/>
      <c r="C375" s="73"/>
      <c r="D375" s="9" t="s">
        <v>3</v>
      </c>
      <c r="E375" s="32"/>
      <c r="F375" s="32"/>
      <c r="G375" s="32"/>
      <c r="H375" s="32"/>
      <c r="I375" s="32"/>
      <c r="J375" s="18">
        <v>0</v>
      </c>
      <c r="K375" s="26">
        <v>0</v>
      </c>
      <c r="L375" s="8">
        <v>0</v>
      </c>
      <c r="M375" s="94"/>
    </row>
    <row r="376" spans="1:13" ht="46.5" hidden="1" customHeight="1" thickBot="1" x14ac:dyDescent="0.3">
      <c r="A376" s="70"/>
      <c r="B376" s="73"/>
      <c r="C376" s="73"/>
      <c r="D376" s="9" t="s">
        <v>4</v>
      </c>
      <c r="E376" s="32"/>
      <c r="F376" s="32"/>
      <c r="G376" s="32"/>
      <c r="H376" s="32"/>
      <c r="I376" s="32"/>
      <c r="J376" s="18">
        <v>0</v>
      </c>
      <c r="K376" s="26">
        <v>0</v>
      </c>
      <c r="L376" s="8">
        <v>0</v>
      </c>
      <c r="M376" s="94"/>
    </row>
    <row r="377" spans="1:13" ht="39.75" hidden="1" customHeight="1" thickBot="1" x14ac:dyDescent="0.3">
      <c r="A377" s="70"/>
      <c r="B377" s="73"/>
      <c r="C377" s="73"/>
      <c r="D377" s="9" t="s">
        <v>5</v>
      </c>
      <c r="E377" s="32"/>
      <c r="F377" s="32"/>
      <c r="G377" s="32"/>
      <c r="H377" s="32"/>
      <c r="I377" s="32"/>
      <c r="J377" s="18">
        <v>0</v>
      </c>
      <c r="K377" s="26">
        <v>0</v>
      </c>
      <c r="L377" s="8">
        <v>0</v>
      </c>
      <c r="M377" s="94"/>
    </row>
    <row r="378" spans="1:13" ht="30" hidden="1" customHeight="1" thickBot="1" x14ac:dyDescent="0.3">
      <c r="A378" s="71"/>
      <c r="B378" s="74"/>
      <c r="C378" s="74"/>
      <c r="D378" s="9" t="s">
        <v>6</v>
      </c>
      <c r="E378" s="32"/>
      <c r="F378" s="32"/>
      <c r="G378" s="32"/>
      <c r="H378" s="32"/>
      <c r="I378" s="32"/>
      <c r="J378" s="18">
        <f t="shared" ref="J378:L378" si="239">J374+J375+J376+J377</f>
        <v>0</v>
      </c>
      <c r="K378" s="26">
        <f t="shared" si="239"/>
        <v>0</v>
      </c>
      <c r="L378" s="8">
        <f t="shared" si="239"/>
        <v>0</v>
      </c>
      <c r="M378" s="95"/>
    </row>
    <row r="379" spans="1:13" ht="48" customHeight="1" thickBot="1" x14ac:dyDescent="0.3">
      <c r="A379" s="84">
        <v>16</v>
      </c>
      <c r="B379" s="78" t="s">
        <v>72</v>
      </c>
      <c r="C379" s="81" t="s">
        <v>2</v>
      </c>
      <c r="D379" s="17" t="s">
        <v>17</v>
      </c>
      <c r="E379" s="33" t="s">
        <v>179</v>
      </c>
      <c r="F379" s="33" t="s">
        <v>180</v>
      </c>
      <c r="G379" s="33" t="s">
        <v>181</v>
      </c>
      <c r="H379" s="33" t="s">
        <v>216</v>
      </c>
      <c r="I379" s="33" t="s">
        <v>217</v>
      </c>
      <c r="J379" s="19">
        <f>J384+J389</f>
        <v>80000</v>
      </c>
      <c r="K379" s="27">
        <f t="shared" ref="K379:L379" si="240">K384+K389</f>
        <v>0</v>
      </c>
      <c r="L379" s="25">
        <f t="shared" si="240"/>
        <v>0</v>
      </c>
      <c r="M379" s="66">
        <v>41</v>
      </c>
    </row>
    <row r="380" spans="1:13" ht="46.5" customHeight="1" thickBot="1" x14ac:dyDescent="0.3">
      <c r="A380" s="85"/>
      <c r="B380" s="79"/>
      <c r="C380" s="82"/>
      <c r="D380" s="17" t="s">
        <v>3</v>
      </c>
      <c r="E380" s="33"/>
      <c r="F380" s="33"/>
      <c r="G380" s="33"/>
      <c r="H380" s="33"/>
      <c r="I380" s="33"/>
      <c r="J380" s="19">
        <v>0</v>
      </c>
      <c r="K380" s="27">
        <v>0</v>
      </c>
      <c r="L380" s="25">
        <v>0</v>
      </c>
      <c r="M380" s="67"/>
    </row>
    <row r="381" spans="1:13" ht="43.5" customHeight="1" thickBot="1" x14ac:dyDescent="0.3">
      <c r="A381" s="85"/>
      <c r="B381" s="79"/>
      <c r="C381" s="82"/>
      <c r="D381" s="17" t="s">
        <v>4</v>
      </c>
      <c r="E381" s="33"/>
      <c r="F381" s="33"/>
      <c r="G381" s="33"/>
      <c r="H381" s="33"/>
      <c r="I381" s="33"/>
      <c r="J381" s="19">
        <v>0</v>
      </c>
      <c r="K381" s="27">
        <v>0</v>
      </c>
      <c r="L381" s="25">
        <v>0</v>
      </c>
      <c r="M381" s="67"/>
    </row>
    <row r="382" spans="1:13" ht="31.5" customHeight="1" thickBot="1" x14ac:dyDescent="0.3">
      <c r="A382" s="85"/>
      <c r="B382" s="79"/>
      <c r="C382" s="82"/>
      <c r="D382" s="17" t="s">
        <v>5</v>
      </c>
      <c r="E382" s="33"/>
      <c r="F382" s="33"/>
      <c r="G382" s="33"/>
      <c r="H382" s="33"/>
      <c r="I382" s="33"/>
      <c r="J382" s="19">
        <v>0</v>
      </c>
      <c r="K382" s="27">
        <v>0</v>
      </c>
      <c r="L382" s="25">
        <v>0</v>
      </c>
      <c r="M382" s="67"/>
    </row>
    <row r="383" spans="1:13" ht="27" customHeight="1" thickBot="1" x14ac:dyDescent="0.3">
      <c r="A383" s="86"/>
      <c r="B383" s="80"/>
      <c r="C383" s="83"/>
      <c r="D383" s="17" t="s">
        <v>6</v>
      </c>
      <c r="E383" s="33"/>
      <c r="F383" s="33"/>
      <c r="G383" s="33"/>
      <c r="H383" s="33"/>
      <c r="I383" s="33"/>
      <c r="J383" s="19">
        <f t="shared" ref="J383" si="241">J379+J380+J381+J382</f>
        <v>80000</v>
      </c>
      <c r="K383" s="27">
        <f t="shared" ref="K383:L383" si="242">K379+K380+K381+K382</f>
        <v>0</v>
      </c>
      <c r="L383" s="25">
        <f t="shared" si="242"/>
        <v>0</v>
      </c>
      <c r="M383" s="68"/>
    </row>
    <row r="384" spans="1:13" ht="48" customHeight="1" thickBot="1" x14ac:dyDescent="0.3">
      <c r="A384" s="75" t="s">
        <v>73</v>
      </c>
      <c r="B384" s="78" t="s">
        <v>132</v>
      </c>
      <c r="C384" s="81" t="s">
        <v>2</v>
      </c>
      <c r="D384" s="17" t="s">
        <v>17</v>
      </c>
      <c r="E384" s="33" t="s">
        <v>179</v>
      </c>
      <c r="F384" s="33" t="s">
        <v>180</v>
      </c>
      <c r="G384" s="33" t="s">
        <v>181</v>
      </c>
      <c r="H384" s="33" t="s">
        <v>216</v>
      </c>
      <c r="I384" s="33" t="s">
        <v>217</v>
      </c>
      <c r="J384" s="19">
        <f>30000+50000</f>
        <v>80000</v>
      </c>
      <c r="K384" s="27">
        <v>0</v>
      </c>
      <c r="L384" s="25">
        <v>0</v>
      </c>
      <c r="M384" s="66"/>
    </row>
    <row r="385" spans="1:13" ht="48.75" customHeight="1" thickBot="1" x14ac:dyDescent="0.3">
      <c r="A385" s="76"/>
      <c r="B385" s="79"/>
      <c r="C385" s="82"/>
      <c r="D385" s="17" t="s">
        <v>3</v>
      </c>
      <c r="E385" s="33"/>
      <c r="F385" s="33"/>
      <c r="G385" s="33"/>
      <c r="H385" s="33"/>
      <c r="I385" s="33"/>
      <c r="J385" s="19">
        <v>0</v>
      </c>
      <c r="K385" s="27">
        <v>0</v>
      </c>
      <c r="L385" s="25">
        <v>0</v>
      </c>
      <c r="M385" s="67"/>
    </row>
    <row r="386" spans="1:13" ht="50.25" customHeight="1" thickBot="1" x14ac:dyDescent="0.3">
      <c r="A386" s="76"/>
      <c r="B386" s="79"/>
      <c r="C386" s="82"/>
      <c r="D386" s="17" t="s">
        <v>4</v>
      </c>
      <c r="E386" s="33"/>
      <c r="F386" s="33"/>
      <c r="G386" s="33"/>
      <c r="H386" s="33"/>
      <c r="I386" s="33"/>
      <c r="J386" s="19">
        <v>0</v>
      </c>
      <c r="K386" s="27">
        <v>0</v>
      </c>
      <c r="L386" s="25">
        <v>0</v>
      </c>
      <c r="M386" s="67"/>
    </row>
    <row r="387" spans="1:13" ht="39.75" customHeight="1" thickBot="1" x14ac:dyDescent="0.3">
      <c r="A387" s="76"/>
      <c r="B387" s="79"/>
      <c r="C387" s="82"/>
      <c r="D387" s="17" t="s">
        <v>5</v>
      </c>
      <c r="E387" s="33"/>
      <c r="F387" s="33"/>
      <c r="G387" s="33"/>
      <c r="H387" s="33"/>
      <c r="I387" s="33"/>
      <c r="J387" s="19">
        <v>0</v>
      </c>
      <c r="K387" s="27">
        <v>0</v>
      </c>
      <c r="L387" s="25">
        <v>0</v>
      </c>
      <c r="M387" s="67"/>
    </row>
    <row r="388" spans="1:13" ht="27.75" customHeight="1" thickBot="1" x14ac:dyDescent="0.3">
      <c r="A388" s="77"/>
      <c r="B388" s="80"/>
      <c r="C388" s="83"/>
      <c r="D388" s="17" t="s">
        <v>6</v>
      </c>
      <c r="E388" s="33"/>
      <c r="F388" s="33"/>
      <c r="G388" s="33"/>
      <c r="H388" s="33"/>
      <c r="I388" s="33"/>
      <c r="J388" s="19">
        <f t="shared" ref="J388" si="243">J384+J385+J386+J387</f>
        <v>80000</v>
      </c>
      <c r="K388" s="27">
        <f t="shared" ref="K388:L388" si="244">K384+K385+K386+K387</f>
        <v>0</v>
      </c>
      <c r="L388" s="25">
        <f t="shared" si="244"/>
        <v>0</v>
      </c>
      <c r="M388" s="68"/>
    </row>
    <row r="389" spans="1:13" ht="46.5" hidden="1" customHeight="1" thickBot="1" x14ac:dyDescent="0.3">
      <c r="A389" s="75" t="s">
        <v>77</v>
      </c>
      <c r="B389" s="78" t="s">
        <v>133</v>
      </c>
      <c r="C389" s="81" t="s">
        <v>2</v>
      </c>
      <c r="D389" s="17" t="s">
        <v>17</v>
      </c>
      <c r="E389" s="33"/>
      <c r="F389" s="33"/>
      <c r="G389" s="33"/>
      <c r="H389" s="33"/>
      <c r="I389" s="33"/>
      <c r="J389" s="19">
        <v>0</v>
      </c>
      <c r="K389" s="27">
        <v>0</v>
      </c>
      <c r="L389" s="25">
        <v>0</v>
      </c>
      <c r="M389" s="66"/>
    </row>
    <row r="390" spans="1:13" ht="48.75" hidden="1" customHeight="1" thickBot="1" x14ac:dyDescent="0.3">
      <c r="A390" s="76"/>
      <c r="B390" s="79"/>
      <c r="C390" s="82"/>
      <c r="D390" s="17" t="s">
        <v>3</v>
      </c>
      <c r="E390" s="33"/>
      <c r="F390" s="33"/>
      <c r="G390" s="33"/>
      <c r="H390" s="33"/>
      <c r="I390" s="33"/>
      <c r="J390" s="19">
        <v>0</v>
      </c>
      <c r="K390" s="27">
        <v>0</v>
      </c>
      <c r="L390" s="25">
        <v>0</v>
      </c>
      <c r="M390" s="67"/>
    </row>
    <row r="391" spans="1:13" ht="48.75" hidden="1" customHeight="1" thickBot="1" x14ac:dyDescent="0.3">
      <c r="A391" s="76"/>
      <c r="B391" s="79"/>
      <c r="C391" s="82"/>
      <c r="D391" s="17" t="s">
        <v>4</v>
      </c>
      <c r="E391" s="33"/>
      <c r="F391" s="33"/>
      <c r="G391" s="33"/>
      <c r="H391" s="33"/>
      <c r="I391" s="33"/>
      <c r="J391" s="19">
        <v>0</v>
      </c>
      <c r="K391" s="27">
        <v>0</v>
      </c>
      <c r="L391" s="25">
        <v>0</v>
      </c>
      <c r="M391" s="67"/>
    </row>
    <row r="392" spans="1:13" ht="34.5" hidden="1" customHeight="1" thickBot="1" x14ac:dyDescent="0.3">
      <c r="A392" s="76"/>
      <c r="B392" s="79"/>
      <c r="C392" s="82"/>
      <c r="D392" s="17" t="s">
        <v>5</v>
      </c>
      <c r="E392" s="33"/>
      <c r="F392" s="33"/>
      <c r="G392" s="33"/>
      <c r="H392" s="33"/>
      <c r="I392" s="33"/>
      <c r="J392" s="19">
        <v>0</v>
      </c>
      <c r="K392" s="27">
        <v>0</v>
      </c>
      <c r="L392" s="25">
        <v>0</v>
      </c>
      <c r="M392" s="67"/>
    </row>
    <row r="393" spans="1:13" ht="33" hidden="1" customHeight="1" thickBot="1" x14ac:dyDescent="0.3">
      <c r="A393" s="77"/>
      <c r="B393" s="80"/>
      <c r="C393" s="83"/>
      <c r="D393" s="17" t="s">
        <v>6</v>
      </c>
      <c r="E393" s="33"/>
      <c r="F393" s="33"/>
      <c r="G393" s="33"/>
      <c r="H393" s="33"/>
      <c r="I393" s="33"/>
      <c r="J393" s="19">
        <f t="shared" ref="J393" si="245">J389+J390+J391+J392</f>
        <v>0</v>
      </c>
      <c r="K393" s="27">
        <f t="shared" ref="K393:L393" si="246">K389+K390+K391+K392</f>
        <v>0</v>
      </c>
      <c r="L393" s="25">
        <f t="shared" si="246"/>
        <v>0</v>
      </c>
      <c r="M393" s="68"/>
    </row>
    <row r="394" spans="1:13" ht="45.75" customHeight="1" thickBot="1" x14ac:dyDescent="0.3">
      <c r="A394" s="84">
        <v>17</v>
      </c>
      <c r="B394" s="78" t="s">
        <v>75</v>
      </c>
      <c r="C394" s="81" t="s">
        <v>2</v>
      </c>
      <c r="D394" s="104" t="s">
        <v>17</v>
      </c>
      <c r="E394" s="33" t="s">
        <v>179</v>
      </c>
      <c r="F394" s="33" t="s">
        <v>180</v>
      </c>
      <c r="G394" s="33" t="s">
        <v>181</v>
      </c>
      <c r="H394" s="33" t="s">
        <v>180</v>
      </c>
      <c r="I394" s="33" t="s">
        <v>218</v>
      </c>
      <c r="J394" s="19">
        <f>J403</f>
        <v>3237699</v>
      </c>
      <c r="K394" s="27">
        <f t="shared" ref="K394:L394" si="247">K403</f>
        <v>0</v>
      </c>
      <c r="L394" s="25">
        <f t="shared" si="247"/>
        <v>0</v>
      </c>
      <c r="M394" s="66" t="s">
        <v>263</v>
      </c>
    </row>
    <row r="395" spans="1:13" ht="45.75" customHeight="1" thickBot="1" x14ac:dyDescent="0.3">
      <c r="A395" s="85"/>
      <c r="B395" s="79"/>
      <c r="C395" s="82"/>
      <c r="D395" s="122"/>
      <c r="E395" s="33" t="s">
        <v>179</v>
      </c>
      <c r="F395" s="33" t="s">
        <v>180</v>
      </c>
      <c r="G395" s="33" t="s">
        <v>181</v>
      </c>
      <c r="H395" s="33" t="s">
        <v>180</v>
      </c>
      <c r="I395" s="33" t="s">
        <v>260</v>
      </c>
      <c r="J395" s="19">
        <f>J408</f>
        <v>300000</v>
      </c>
      <c r="K395" s="27">
        <f t="shared" ref="K395:L395" si="248">K408</f>
        <v>0</v>
      </c>
      <c r="L395" s="25">
        <f t="shared" si="248"/>
        <v>0</v>
      </c>
      <c r="M395" s="67"/>
    </row>
    <row r="396" spans="1:13" ht="45.75" customHeight="1" thickBot="1" x14ac:dyDescent="0.3">
      <c r="A396" s="85"/>
      <c r="B396" s="79"/>
      <c r="C396" s="82"/>
      <c r="D396" s="122"/>
      <c r="E396" s="33" t="s">
        <v>179</v>
      </c>
      <c r="F396" s="33" t="s">
        <v>180</v>
      </c>
      <c r="G396" s="33" t="s">
        <v>181</v>
      </c>
      <c r="H396" s="33" t="s">
        <v>180</v>
      </c>
      <c r="I396" s="33" t="s">
        <v>241</v>
      </c>
      <c r="J396" s="19">
        <f>J413</f>
        <v>775180.76</v>
      </c>
      <c r="K396" s="27">
        <f t="shared" ref="K396:L396" si="249">K413</f>
        <v>0</v>
      </c>
      <c r="L396" s="25">
        <f t="shared" si="249"/>
        <v>0</v>
      </c>
      <c r="M396" s="67"/>
    </row>
    <row r="397" spans="1:13" ht="45.75" customHeight="1" thickBot="1" x14ac:dyDescent="0.3">
      <c r="A397" s="85"/>
      <c r="B397" s="79"/>
      <c r="C397" s="82"/>
      <c r="D397" s="100"/>
      <c r="E397" s="33" t="s">
        <v>179</v>
      </c>
      <c r="F397" s="33" t="s">
        <v>180</v>
      </c>
      <c r="G397" s="33" t="s">
        <v>181</v>
      </c>
      <c r="H397" s="33" t="s">
        <v>180</v>
      </c>
      <c r="I397" s="33" t="s">
        <v>219</v>
      </c>
      <c r="J397" s="19">
        <f>J418</f>
        <v>822837</v>
      </c>
      <c r="K397" s="27">
        <f t="shared" ref="K397:L397" si="250">K418</f>
        <v>0</v>
      </c>
      <c r="L397" s="25">
        <f t="shared" si="250"/>
        <v>0</v>
      </c>
      <c r="M397" s="67"/>
    </row>
    <row r="398" spans="1:13" ht="45.75" customHeight="1" thickBot="1" x14ac:dyDescent="0.3">
      <c r="A398" s="85"/>
      <c r="B398" s="79"/>
      <c r="C398" s="82"/>
      <c r="D398" s="101"/>
      <c r="E398" s="33" t="s">
        <v>179</v>
      </c>
      <c r="F398" s="33" t="s">
        <v>180</v>
      </c>
      <c r="G398" s="33" t="s">
        <v>181</v>
      </c>
      <c r="H398" s="33" t="s">
        <v>180</v>
      </c>
      <c r="I398" s="33" t="s">
        <v>262</v>
      </c>
      <c r="J398" s="19">
        <f>J423</f>
        <v>200000</v>
      </c>
      <c r="K398" s="27">
        <f t="shared" ref="K398:L398" si="251">K423</f>
        <v>0</v>
      </c>
      <c r="L398" s="25">
        <f t="shared" si="251"/>
        <v>0</v>
      </c>
      <c r="M398" s="67"/>
    </row>
    <row r="399" spans="1:13" ht="50.25" customHeight="1" thickBot="1" x14ac:dyDescent="0.3">
      <c r="A399" s="85"/>
      <c r="B399" s="79"/>
      <c r="C399" s="82"/>
      <c r="D399" s="17" t="s">
        <v>3</v>
      </c>
      <c r="E399" s="33"/>
      <c r="F399" s="33"/>
      <c r="G399" s="33"/>
      <c r="H399" s="33"/>
      <c r="I399" s="33"/>
      <c r="J399" s="19">
        <f>J404+J409+J419+J414+J424+J429</f>
        <v>0</v>
      </c>
      <c r="K399" s="27">
        <f t="shared" ref="K399:L399" si="252">K404+K409+K419+K414+K424+K429</f>
        <v>0</v>
      </c>
      <c r="L399" s="25">
        <f t="shared" si="252"/>
        <v>0</v>
      </c>
      <c r="M399" s="67"/>
    </row>
    <row r="400" spans="1:13" ht="54" customHeight="1" thickBot="1" x14ac:dyDescent="0.3">
      <c r="A400" s="85"/>
      <c r="B400" s="79"/>
      <c r="C400" s="82"/>
      <c r="D400" s="17" t="s">
        <v>4</v>
      </c>
      <c r="E400" s="33"/>
      <c r="F400" s="33"/>
      <c r="G400" s="33"/>
      <c r="H400" s="33"/>
      <c r="I400" s="33"/>
      <c r="J400" s="19">
        <f>J405+J410+J420+J415+J425+J430</f>
        <v>4416000</v>
      </c>
      <c r="K400" s="27">
        <f t="shared" ref="K400:L400" si="253">K405+K410+K420+K415+K425+K430</f>
        <v>0</v>
      </c>
      <c r="L400" s="25">
        <f t="shared" si="253"/>
        <v>0</v>
      </c>
      <c r="M400" s="67"/>
    </row>
    <row r="401" spans="1:13" ht="33" customHeight="1" thickBot="1" x14ac:dyDescent="0.3">
      <c r="A401" s="85"/>
      <c r="B401" s="79"/>
      <c r="C401" s="82"/>
      <c r="D401" s="17" t="s">
        <v>5</v>
      </c>
      <c r="E401" s="33"/>
      <c r="F401" s="33"/>
      <c r="G401" s="33"/>
      <c r="H401" s="33"/>
      <c r="I401" s="33"/>
      <c r="J401" s="19">
        <f>J406+J411+J421+J416+J426+J431</f>
        <v>0</v>
      </c>
      <c r="K401" s="27">
        <f t="shared" ref="K401:L401" si="254">K406+K411+K421+K416+K426+K431</f>
        <v>0</v>
      </c>
      <c r="L401" s="25">
        <f t="shared" si="254"/>
        <v>0</v>
      </c>
      <c r="M401" s="67"/>
    </row>
    <row r="402" spans="1:13" ht="33" customHeight="1" thickBot="1" x14ac:dyDescent="0.3">
      <c r="A402" s="86"/>
      <c r="B402" s="80"/>
      <c r="C402" s="83"/>
      <c r="D402" s="17" t="s">
        <v>6</v>
      </c>
      <c r="E402" s="33"/>
      <c r="F402" s="33"/>
      <c r="G402" s="33"/>
      <c r="H402" s="33"/>
      <c r="I402" s="33"/>
      <c r="J402" s="19">
        <f>J394+J399+J400+J401+J395+J396+J397+J398</f>
        <v>9751716.7599999998</v>
      </c>
      <c r="K402" s="27">
        <f t="shared" ref="K402:L402" si="255">K394+K399+K400+K401</f>
        <v>0</v>
      </c>
      <c r="L402" s="25">
        <f t="shared" si="255"/>
        <v>0</v>
      </c>
      <c r="M402" s="68"/>
    </row>
    <row r="403" spans="1:13" ht="51" customHeight="1" thickBot="1" x14ac:dyDescent="0.3">
      <c r="A403" s="75" t="s">
        <v>76</v>
      </c>
      <c r="B403" s="78" t="s">
        <v>134</v>
      </c>
      <c r="C403" s="81" t="s">
        <v>2</v>
      </c>
      <c r="D403" s="17" t="s">
        <v>17</v>
      </c>
      <c r="E403" s="33" t="s">
        <v>179</v>
      </c>
      <c r="F403" s="33" t="s">
        <v>180</v>
      </c>
      <c r="G403" s="33" t="s">
        <v>181</v>
      </c>
      <c r="H403" s="33" t="s">
        <v>180</v>
      </c>
      <c r="I403" s="33" t="s">
        <v>218</v>
      </c>
      <c r="J403" s="19">
        <f>2929871+100000+150000+57828</f>
        <v>3237699</v>
      </c>
      <c r="K403" s="27">
        <v>0</v>
      </c>
      <c r="L403" s="25">
        <v>0</v>
      </c>
      <c r="M403" s="66"/>
    </row>
    <row r="404" spans="1:13" ht="48.75" customHeight="1" thickBot="1" x14ac:dyDescent="0.3">
      <c r="A404" s="76"/>
      <c r="B404" s="79"/>
      <c r="C404" s="82"/>
      <c r="D404" s="17" t="s">
        <v>3</v>
      </c>
      <c r="E404" s="33"/>
      <c r="F404" s="33"/>
      <c r="G404" s="33"/>
      <c r="H404" s="33"/>
      <c r="I404" s="33"/>
      <c r="J404" s="19">
        <v>0</v>
      </c>
      <c r="K404" s="27">
        <v>0</v>
      </c>
      <c r="L404" s="25">
        <v>0</v>
      </c>
      <c r="M404" s="67"/>
    </row>
    <row r="405" spans="1:13" ht="45.75" customHeight="1" thickBot="1" x14ac:dyDescent="0.3">
      <c r="A405" s="76"/>
      <c r="B405" s="79"/>
      <c r="C405" s="82"/>
      <c r="D405" s="17" t="s">
        <v>4</v>
      </c>
      <c r="E405" s="33"/>
      <c r="F405" s="33"/>
      <c r="G405" s="33"/>
      <c r="H405" s="33"/>
      <c r="I405" s="33"/>
      <c r="J405" s="19">
        <v>0</v>
      </c>
      <c r="K405" s="27">
        <v>0</v>
      </c>
      <c r="L405" s="25">
        <v>0</v>
      </c>
      <c r="M405" s="67"/>
    </row>
    <row r="406" spans="1:13" ht="37.5" customHeight="1" thickBot="1" x14ac:dyDescent="0.3">
      <c r="A406" s="76"/>
      <c r="B406" s="79"/>
      <c r="C406" s="82"/>
      <c r="D406" s="17" t="s">
        <v>5</v>
      </c>
      <c r="E406" s="33"/>
      <c r="F406" s="33"/>
      <c r="G406" s="33"/>
      <c r="H406" s="33"/>
      <c r="I406" s="33"/>
      <c r="J406" s="19">
        <v>0</v>
      </c>
      <c r="K406" s="27">
        <v>0</v>
      </c>
      <c r="L406" s="25">
        <v>0</v>
      </c>
      <c r="M406" s="67"/>
    </row>
    <row r="407" spans="1:13" ht="26.25" customHeight="1" thickBot="1" x14ac:dyDescent="0.3">
      <c r="A407" s="77"/>
      <c r="B407" s="80"/>
      <c r="C407" s="83"/>
      <c r="D407" s="17" t="s">
        <v>6</v>
      </c>
      <c r="E407" s="33"/>
      <c r="F407" s="33"/>
      <c r="G407" s="33"/>
      <c r="H407" s="33"/>
      <c r="I407" s="33"/>
      <c r="J407" s="19">
        <f t="shared" ref="J407" si="256">J403+J404+J405+J406</f>
        <v>3237699</v>
      </c>
      <c r="K407" s="27">
        <f t="shared" ref="K407:L407" si="257">K403+K404+K405+K406</f>
        <v>0</v>
      </c>
      <c r="L407" s="25">
        <f t="shared" si="257"/>
        <v>0</v>
      </c>
      <c r="M407" s="68"/>
    </row>
    <row r="408" spans="1:13" ht="45.75" customHeight="1" thickBot="1" x14ac:dyDescent="0.3">
      <c r="A408" s="75" t="s">
        <v>77</v>
      </c>
      <c r="B408" s="78" t="s">
        <v>135</v>
      </c>
      <c r="C408" s="81" t="s">
        <v>2</v>
      </c>
      <c r="D408" s="17" t="s">
        <v>17</v>
      </c>
      <c r="E408" s="33" t="s">
        <v>179</v>
      </c>
      <c r="F408" s="33" t="s">
        <v>180</v>
      </c>
      <c r="G408" s="33" t="s">
        <v>181</v>
      </c>
      <c r="H408" s="33" t="s">
        <v>180</v>
      </c>
      <c r="I408" s="33" t="s">
        <v>260</v>
      </c>
      <c r="J408" s="19">
        <v>300000</v>
      </c>
      <c r="K408" s="27">
        <v>0</v>
      </c>
      <c r="L408" s="25">
        <v>0</v>
      </c>
      <c r="M408" s="66"/>
    </row>
    <row r="409" spans="1:13" ht="47.25" customHeight="1" thickBot="1" x14ac:dyDescent="0.3">
      <c r="A409" s="76"/>
      <c r="B409" s="79"/>
      <c r="C409" s="82"/>
      <c r="D409" s="17" t="s">
        <v>3</v>
      </c>
      <c r="E409" s="33"/>
      <c r="F409" s="33"/>
      <c r="G409" s="33"/>
      <c r="H409" s="33"/>
      <c r="I409" s="33"/>
      <c r="J409" s="19">
        <v>0</v>
      </c>
      <c r="K409" s="27">
        <v>0</v>
      </c>
      <c r="L409" s="25">
        <v>0</v>
      </c>
      <c r="M409" s="67"/>
    </row>
    <row r="410" spans="1:13" ht="49.5" customHeight="1" thickBot="1" x14ac:dyDescent="0.3">
      <c r="A410" s="76"/>
      <c r="B410" s="79"/>
      <c r="C410" s="82"/>
      <c r="D410" s="17" t="s">
        <v>4</v>
      </c>
      <c r="E410" s="33"/>
      <c r="F410" s="33"/>
      <c r="G410" s="33"/>
      <c r="H410" s="33"/>
      <c r="I410" s="33"/>
      <c r="J410" s="19">
        <v>0</v>
      </c>
      <c r="K410" s="27">
        <v>0</v>
      </c>
      <c r="L410" s="25">
        <v>0</v>
      </c>
      <c r="M410" s="67"/>
    </row>
    <row r="411" spans="1:13" ht="37.5" customHeight="1" thickBot="1" x14ac:dyDescent="0.3">
      <c r="A411" s="76"/>
      <c r="B411" s="79"/>
      <c r="C411" s="82"/>
      <c r="D411" s="17" t="s">
        <v>5</v>
      </c>
      <c r="E411" s="33"/>
      <c r="F411" s="33"/>
      <c r="G411" s="33"/>
      <c r="H411" s="33"/>
      <c r="I411" s="33"/>
      <c r="J411" s="19">
        <v>0</v>
      </c>
      <c r="K411" s="27">
        <v>0</v>
      </c>
      <c r="L411" s="25">
        <v>0</v>
      </c>
      <c r="M411" s="67"/>
    </row>
    <row r="412" spans="1:13" ht="24" customHeight="1" thickBot="1" x14ac:dyDescent="0.3">
      <c r="A412" s="77"/>
      <c r="B412" s="80"/>
      <c r="C412" s="83"/>
      <c r="D412" s="17" t="s">
        <v>6</v>
      </c>
      <c r="E412" s="33"/>
      <c r="F412" s="33"/>
      <c r="G412" s="33"/>
      <c r="H412" s="33"/>
      <c r="I412" s="33"/>
      <c r="J412" s="19">
        <f t="shared" ref="J412" si="258">J408+J409+J410+J411</f>
        <v>300000</v>
      </c>
      <c r="K412" s="27">
        <f t="shared" ref="K412:L412" si="259">K408+K409+K410+K411</f>
        <v>0</v>
      </c>
      <c r="L412" s="25">
        <f t="shared" si="259"/>
        <v>0</v>
      </c>
      <c r="M412" s="68"/>
    </row>
    <row r="413" spans="1:13" ht="52.5" customHeight="1" thickBot="1" x14ac:dyDescent="0.3">
      <c r="A413" s="75" t="s">
        <v>283</v>
      </c>
      <c r="B413" s="78" t="s">
        <v>136</v>
      </c>
      <c r="C413" s="81" t="s">
        <v>2</v>
      </c>
      <c r="D413" s="17" t="s">
        <v>17</v>
      </c>
      <c r="E413" s="33" t="s">
        <v>179</v>
      </c>
      <c r="F413" s="33" t="s">
        <v>180</v>
      </c>
      <c r="G413" s="33" t="s">
        <v>181</v>
      </c>
      <c r="H413" s="33" t="s">
        <v>180</v>
      </c>
      <c r="I413" s="33" t="s">
        <v>241</v>
      </c>
      <c r="J413" s="19">
        <f>159164+111589.76+304427+200000</f>
        <v>775180.76</v>
      </c>
      <c r="K413" s="27">
        <v>0</v>
      </c>
      <c r="L413" s="25">
        <v>0</v>
      </c>
      <c r="M413" s="66"/>
    </row>
    <row r="414" spans="1:13" ht="46.5" customHeight="1" thickBot="1" x14ac:dyDescent="0.3">
      <c r="A414" s="76"/>
      <c r="B414" s="79"/>
      <c r="C414" s="82"/>
      <c r="D414" s="17" t="s">
        <v>3</v>
      </c>
      <c r="E414" s="33"/>
      <c r="F414" s="33"/>
      <c r="G414" s="33"/>
      <c r="H414" s="33"/>
      <c r="I414" s="33"/>
      <c r="J414" s="19">
        <v>0</v>
      </c>
      <c r="K414" s="27">
        <v>0</v>
      </c>
      <c r="L414" s="25">
        <v>0</v>
      </c>
      <c r="M414" s="67"/>
    </row>
    <row r="415" spans="1:13" ht="51.75" customHeight="1" thickBot="1" x14ac:dyDescent="0.3">
      <c r="A415" s="76"/>
      <c r="B415" s="79"/>
      <c r="C415" s="82"/>
      <c r="D415" s="17" t="s">
        <v>4</v>
      </c>
      <c r="E415" s="33"/>
      <c r="F415" s="33"/>
      <c r="G415" s="33"/>
      <c r="H415" s="33"/>
      <c r="I415" s="33"/>
      <c r="J415" s="19">
        <v>0</v>
      </c>
      <c r="K415" s="27">
        <v>0</v>
      </c>
      <c r="L415" s="25">
        <v>0</v>
      </c>
      <c r="M415" s="67"/>
    </row>
    <row r="416" spans="1:13" ht="38.25" customHeight="1" thickBot="1" x14ac:dyDescent="0.3">
      <c r="A416" s="76"/>
      <c r="B416" s="79"/>
      <c r="C416" s="82"/>
      <c r="D416" s="17" t="s">
        <v>5</v>
      </c>
      <c r="E416" s="33"/>
      <c r="F416" s="33"/>
      <c r="G416" s="33"/>
      <c r="H416" s="33"/>
      <c r="I416" s="33"/>
      <c r="J416" s="19">
        <v>0</v>
      </c>
      <c r="K416" s="27">
        <v>0</v>
      </c>
      <c r="L416" s="25">
        <v>0</v>
      </c>
      <c r="M416" s="67"/>
    </row>
    <row r="417" spans="1:13" ht="24" customHeight="1" thickBot="1" x14ac:dyDescent="0.3">
      <c r="A417" s="77"/>
      <c r="B417" s="80"/>
      <c r="C417" s="83"/>
      <c r="D417" s="17" t="s">
        <v>6</v>
      </c>
      <c r="E417" s="33"/>
      <c r="F417" s="33"/>
      <c r="G417" s="33"/>
      <c r="H417" s="33"/>
      <c r="I417" s="33"/>
      <c r="J417" s="19">
        <f t="shared" ref="J417" si="260">J413+J414+J415+J416</f>
        <v>775180.76</v>
      </c>
      <c r="K417" s="27">
        <f t="shared" ref="K417:L417" si="261">K413+K414+K415+K416</f>
        <v>0</v>
      </c>
      <c r="L417" s="25">
        <f t="shared" si="261"/>
        <v>0</v>
      </c>
      <c r="M417" s="68"/>
    </row>
    <row r="418" spans="1:13" ht="49.5" customHeight="1" thickBot="1" x14ac:dyDescent="0.3">
      <c r="A418" s="75" t="s">
        <v>284</v>
      </c>
      <c r="B418" s="78" t="s">
        <v>137</v>
      </c>
      <c r="C418" s="81" t="s">
        <v>2</v>
      </c>
      <c r="D418" s="17" t="s">
        <v>17</v>
      </c>
      <c r="E418" s="33" t="s">
        <v>179</v>
      </c>
      <c r="F418" s="33" t="s">
        <v>180</v>
      </c>
      <c r="G418" s="33" t="s">
        <v>181</v>
      </c>
      <c r="H418" s="33" t="s">
        <v>180</v>
      </c>
      <c r="I418" s="33" t="s">
        <v>219</v>
      </c>
      <c r="J418" s="19">
        <f>510485+200000+187220+205000+70132-350000</f>
        <v>822837</v>
      </c>
      <c r="K418" s="27">
        <v>0</v>
      </c>
      <c r="L418" s="25">
        <v>0</v>
      </c>
      <c r="M418" s="66"/>
    </row>
    <row r="419" spans="1:13" ht="45.75" customHeight="1" thickBot="1" x14ac:dyDescent="0.3">
      <c r="A419" s="76"/>
      <c r="B419" s="79"/>
      <c r="C419" s="82"/>
      <c r="D419" s="17" t="s">
        <v>3</v>
      </c>
      <c r="E419" s="33"/>
      <c r="F419" s="33"/>
      <c r="G419" s="33"/>
      <c r="H419" s="33"/>
      <c r="I419" s="33"/>
      <c r="J419" s="19">
        <v>0</v>
      </c>
      <c r="K419" s="27">
        <v>0</v>
      </c>
      <c r="L419" s="25">
        <v>0</v>
      </c>
      <c r="M419" s="67"/>
    </row>
    <row r="420" spans="1:13" ht="49.5" customHeight="1" thickBot="1" x14ac:dyDescent="0.3">
      <c r="A420" s="76"/>
      <c r="B420" s="79"/>
      <c r="C420" s="82"/>
      <c r="D420" s="17" t="s">
        <v>4</v>
      </c>
      <c r="E420" s="33"/>
      <c r="F420" s="33"/>
      <c r="G420" s="33"/>
      <c r="H420" s="33"/>
      <c r="I420" s="33"/>
      <c r="J420" s="19">
        <v>0</v>
      </c>
      <c r="K420" s="27">
        <v>0</v>
      </c>
      <c r="L420" s="25">
        <v>0</v>
      </c>
      <c r="M420" s="67"/>
    </row>
    <row r="421" spans="1:13" ht="36.75" customHeight="1" thickBot="1" x14ac:dyDescent="0.3">
      <c r="A421" s="76"/>
      <c r="B421" s="79"/>
      <c r="C421" s="82"/>
      <c r="D421" s="17" t="s">
        <v>5</v>
      </c>
      <c r="E421" s="33"/>
      <c r="F421" s="33"/>
      <c r="G421" s="33"/>
      <c r="H421" s="33"/>
      <c r="I421" s="33"/>
      <c r="J421" s="19">
        <v>0</v>
      </c>
      <c r="K421" s="27">
        <v>0</v>
      </c>
      <c r="L421" s="25">
        <v>0</v>
      </c>
      <c r="M421" s="67"/>
    </row>
    <row r="422" spans="1:13" ht="26.25" customHeight="1" thickBot="1" x14ac:dyDescent="0.3">
      <c r="A422" s="77"/>
      <c r="B422" s="80"/>
      <c r="C422" s="83"/>
      <c r="D422" s="17" t="s">
        <v>6</v>
      </c>
      <c r="E422" s="33"/>
      <c r="F422" s="33"/>
      <c r="G422" s="33"/>
      <c r="H422" s="33"/>
      <c r="I422" s="33"/>
      <c r="J422" s="19">
        <f t="shared" ref="J422" si="262">J418+J419+J420+J421</f>
        <v>822837</v>
      </c>
      <c r="K422" s="27">
        <f t="shared" ref="K422:L422" si="263">K418+K419+K420+K421</f>
        <v>0</v>
      </c>
      <c r="L422" s="25">
        <f t="shared" si="263"/>
        <v>0</v>
      </c>
      <c r="M422" s="68"/>
    </row>
    <row r="423" spans="1:13" ht="45.75" customHeight="1" thickBot="1" x14ac:dyDescent="0.3">
      <c r="A423" s="75" t="s">
        <v>285</v>
      </c>
      <c r="B423" s="78" t="s">
        <v>261</v>
      </c>
      <c r="C423" s="81" t="s">
        <v>2</v>
      </c>
      <c r="D423" s="17" t="s">
        <v>17</v>
      </c>
      <c r="E423" s="33" t="s">
        <v>179</v>
      </c>
      <c r="F423" s="33" t="s">
        <v>180</v>
      </c>
      <c r="G423" s="33" t="s">
        <v>181</v>
      </c>
      <c r="H423" s="33" t="s">
        <v>180</v>
      </c>
      <c r="I423" s="33" t="s">
        <v>262</v>
      </c>
      <c r="J423" s="19">
        <v>200000</v>
      </c>
      <c r="K423" s="27">
        <v>0</v>
      </c>
      <c r="L423" s="25">
        <v>0</v>
      </c>
      <c r="M423" s="66"/>
    </row>
    <row r="424" spans="1:13" ht="48.75" customHeight="1" thickBot="1" x14ac:dyDescent="0.3">
      <c r="A424" s="76"/>
      <c r="B424" s="79"/>
      <c r="C424" s="82"/>
      <c r="D424" s="17" t="s">
        <v>3</v>
      </c>
      <c r="E424" s="33"/>
      <c r="F424" s="33"/>
      <c r="G424" s="33"/>
      <c r="H424" s="33"/>
      <c r="I424" s="33"/>
      <c r="J424" s="19">
        <v>0</v>
      </c>
      <c r="K424" s="27">
        <v>0</v>
      </c>
      <c r="L424" s="25">
        <v>0</v>
      </c>
      <c r="M424" s="67"/>
    </row>
    <row r="425" spans="1:13" ht="48.75" customHeight="1" thickBot="1" x14ac:dyDescent="0.3">
      <c r="A425" s="76"/>
      <c r="B425" s="79"/>
      <c r="C425" s="82"/>
      <c r="D425" s="17" t="s">
        <v>4</v>
      </c>
      <c r="E425" s="33" t="s">
        <v>179</v>
      </c>
      <c r="F425" s="33" t="s">
        <v>180</v>
      </c>
      <c r="G425" s="33" t="s">
        <v>181</v>
      </c>
      <c r="H425" s="33" t="s">
        <v>180</v>
      </c>
      <c r="I425" s="33" t="s">
        <v>262</v>
      </c>
      <c r="J425" s="19">
        <v>2208000</v>
      </c>
      <c r="K425" s="27">
        <v>0</v>
      </c>
      <c r="L425" s="25">
        <v>0</v>
      </c>
      <c r="M425" s="67"/>
    </row>
    <row r="426" spans="1:13" ht="38.25" customHeight="1" thickBot="1" x14ac:dyDescent="0.3">
      <c r="A426" s="76"/>
      <c r="B426" s="79"/>
      <c r="C426" s="82"/>
      <c r="D426" s="17" t="s">
        <v>5</v>
      </c>
      <c r="E426" s="33"/>
      <c r="F426" s="33"/>
      <c r="G426" s="33"/>
      <c r="H426" s="33"/>
      <c r="I426" s="33"/>
      <c r="J426" s="19">
        <v>0</v>
      </c>
      <c r="K426" s="27">
        <v>0</v>
      </c>
      <c r="L426" s="25">
        <v>0</v>
      </c>
      <c r="M426" s="67"/>
    </row>
    <row r="427" spans="1:13" ht="26.25" customHeight="1" thickBot="1" x14ac:dyDescent="0.3">
      <c r="A427" s="77"/>
      <c r="B427" s="80"/>
      <c r="C427" s="83"/>
      <c r="D427" s="17" t="s">
        <v>6</v>
      </c>
      <c r="E427" s="33"/>
      <c r="F427" s="33"/>
      <c r="G427" s="33"/>
      <c r="H427" s="33"/>
      <c r="I427" s="33"/>
      <c r="J427" s="19">
        <f t="shared" ref="J427:L427" si="264">J423+J424+J425+J426</f>
        <v>2408000</v>
      </c>
      <c r="K427" s="27">
        <f t="shared" si="264"/>
        <v>0</v>
      </c>
      <c r="L427" s="25">
        <f t="shared" si="264"/>
        <v>0</v>
      </c>
      <c r="M427" s="68"/>
    </row>
    <row r="428" spans="1:13" ht="48" customHeight="1" thickBot="1" x14ac:dyDescent="0.3">
      <c r="A428" s="75" t="s">
        <v>286</v>
      </c>
      <c r="B428" s="78" t="s">
        <v>267</v>
      </c>
      <c r="C428" s="81" t="s">
        <v>2</v>
      </c>
      <c r="D428" s="17" t="s">
        <v>17</v>
      </c>
      <c r="E428" s="33" t="s">
        <v>179</v>
      </c>
      <c r="F428" s="33" t="s">
        <v>180</v>
      </c>
      <c r="G428" s="33" t="s">
        <v>181</v>
      </c>
      <c r="H428" s="33" t="s">
        <v>180</v>
      </c>
      <c r="I428" s="33" t="s">
        <v>262</v>
      </c>
      <c r="J428" s="19">
        <v>200000</v>
      </c>
      <c r="K428" s="27">
        <v>0</v>
      </c>
      <c r="L428" s="25">
        <v>0</v>
      </c>
      <c r="M428" s="66"/>
    </row>
    <row r="429" spans="1:13" ht="45.75" customHeight="1" thickBot="1" x14ac:dyDescent="0.3">
      <c r="A429" s="76"/>
      <c r="B429" s="79"/>
      <c r="C429" s="82"/>
      <c r="D429" s="17" t="s">
        <v>3</v>
      </c>
      <c r="E429" s="33"/>
      <c r="F429" s="33"/>
      <c r="G429" s="33"/>
      <c r="H429" s="33"/>
      <c r="I429" s="33"/>
      <c r="J429" s="19">
        <v>0</v>
      </c>
      <c r="K429" s="27">
        <v>0</v>
      </c>
      <c r="L429" s="25">
        <v>0</v>
      </c>
      <c r="M429" s="67"/>
    </row>
    <row r="430" spans="1:13" ht="44.25" customHeight="1" thickBot="1" x14ac:dyDescent="0.3">
      <c r="A430" s="76"/>
      <c r="B430" s="79"/>
      <c r="C430" s="82"/>
      <c r="D430" s="17" t="s">
        <v>4</v>
      </c>
      <c r="E430" s="33" t="s">
        <v>179</v>
      </c>
      <c r="F430" s="33" t="s">
        <v>180</v>
      </c>
      <c r="G430" s="33" t="s">
        <v>181</v>
      </c>
      <c r="H430" s="33" t="s">
        <v>180</v>
      </c>
      <c r="I430" s="33" t="s">
        <v>262</v>
      </c>
      <c r="J430" s="19">
        <v>2208000</v>
      </c>
      <c r="K430" s="27">
        <v>0</v>
      </c>
      <c r="L430" s="25">
        <v>0</v>
      </c>
      <c r="M430" s="67"/>
    </row>
    <row r="431" spans="1:13" ht="36" customHeight="1" thickBot="1" x14ac:dyDescent="0.3">
      <c r="A431" s="76"/>
      <c r="B431" s="79"/>
      <c r="C431" s="82"/>
      <c r="D431" s="17" t="s">
        <v>5</v>
      </c>
      <c r="E431" s="33"/>
      <c r="F431" s="33"/>
      <c r="G431" s="33"/>
      <c r="H431" s="33"/>
      <c r="I431" s="33"/>
      <c r="J431" s="19">
        <v>0</v>
      </c>
      <c r="K431" s="27">
        <v>0</v>
      </c>
      <c r="L431" s="25">
        <v>0</v>
      </c>
      <c r="M431" s="67"/>
    </row>
    <row r="432" spans="1:13" ht="26.25" customHeight="1" thickBot="1" x14ac:dyDescent="0.3">
      <c r="A432" s="77"/>
      <c r="B432" s="80"/>
      <c r="C432" s="83"/>
      <c r="D432" s="17" t="s">
        <v>6</v>
      </c>
      <c r="E432" s="33"/>
      <c r="F432" s="33"/>
      <c r="G432" s="33"/>
      <c r="H432" s="33"/>
      <c r="I432" s="33"/>
      <c r="J432" s="19">
        <f t="shared" ref="J432:L432" si="265">J428+J429+J430+J431</f>
        <v>2408000</v>
      </c>
      <c r="K432" s="27">
        <f t="shared" si="265"/>
        <v>0</v>
      </c>
      <c r="L432" s="25">
        <f t="shared" si="265"/>
        <v>0</v>
      </c>
      <c r="M432" s="68"/>
    </row>
    <row r="433" spans="1:13" ht="47.25" customHeight="1" thickBot="1" x14ac:dyDescent="0.3">
      <c r="A433" s="84">
        <v>18</v>
      </c>
      <c r="B433" s="78" t="s">
        <v>78</v>
      </c>
      <c r="C433" s="81" t="s">
        <v>2</v>
      </c>
      <c r="D433" s="17" t="s">
        <v>17</v>
      </c>
      <c r="E433" s="33" t="s">
        <v>179</v>
      </c>
      <c r="F433" s="33" t="s">
        <v>180</v>
      </c>
      <c r="G433" s="33" t="s">
        <v>181</v>
      </c>
      <c r="H433" s="33" t="s">
        <v>180</v>
      </c>
      <c r="I433" s="33" t="s">
        <v>220</v>
      </c>
      <c r="J433" s="19">
        <f t="shared" ref="J433:L433" si="266">J438+J443</f>
        <v>55000</v>
      </c>
      <c r="K433" s="27">
        <f t="shared" si="266"/>
        <v>0</v>
      </c>
      <c r="L433" s="25">
        <f t="shared" si="266"/>
        <v>0</v>
      </c>
      <c r="M433" s="66">
        <v>44</v>
      </c>
    </row>
    <row r="434" spans="1:13" ht="46.5" customHeight="1" thickBot="1" x14ac:dyDescent="0.3">
      <c r="A434" s="85"/>
      <c r="B434" s="79"/>
      <c r="C434" s="82"/>
      <c r="D434" s="17" t="s">
        <v>3</v>
      </c>
      <c r="E434" s="33"/>
      <c r="F434" s="33"/>
      <c r="G434" s="33"/>
      <c r="H434" s="33"/>
      <c r="I434" s="33"/>
      <c r="J434" s="19">
        <f t="shared" ref="J434:J436" si="267">J439</f>
        <v>0</v>
      </c>
      <c r="K434" s="27">
        <f t="shared" ref="K434:L434" si="268">K439</f>
        <v>0</v>
      </c>
      <c r="L434" s="25">
        <f t="shared" si="268"/>
        <v>0</v>
      </c>
      <c r="M434" s="67"/>
    </row>
    <row r="435" spans="1:13" ht="42.75" customHeight="1" thickBot="1" x14ac:dyDescent="0.3">
      <c r="A435" s="85"/>
      <c r="B435" s="79"/>
      <c r="C435" s="82"/>
      <c r="D435" s="17" t="s">
        <v>4</v>
      </c>
      <c r="E435" s="33"/>
      <c r="F435" s="33"/>
      <c r="G435" s="33"/>
      <c r="H435" s="33"/>
      <c r="I435" s="33"/>
      <c r="J435" s="19">
        <f t="shared" si="267"/>
        <v>0</v>
      </c>
      <c r="K435" s="27">
        <f t="shared" ref="K435:L435" si="269">K440</f>
        <v>0</v>
      </c>
      <c r="L435" s="25">
        <f t="shared" si="269"/>
        <v>0</v>
      </c>
      <c r="M435" s="67"/>
    </row>
    <row r="436" spans="1:13" ht="35.25" customHeight="1" thickBot="1" x14ac:dyDescent="0.3">
      <c r="A436" s="85"/>
      <c r="B436" s="79"/>
      <c r="C436" s="82"/>
      <c r="D436" s="17" t="s">
        <v>5</v>
      </c>
      <c r="E436" s="33"/>
      <c r="F436" s="33"/>
      <c r="G436" s="33"/>
      <c r="H436" s="33"/>
      <c r="I436" s="33"/>
      <c r="J436" s="19">
        <f t="shared" si="267"/>
        <v>0</v>
      </c>
      <c r="K436" s="27">
        <f t="shared" ref="K436:L436" si="270">K441</f>
        <v>0</v>
      </c>
      <c r="L436" s="25">
        <f t="shared" si="270"/>
        <v>0</v>
      </c>
      <c r="M436" s="67"/>
    </row>
    <row r="437" spans="1:13" ht="26.25" customHeight="1" thickBot="1" x14ac:dyDescent="0.3">
      <c r="A437" s="86"/>
      <c r="B437" s="80"/>
      <c r="C437" s="83"/>
      <c r="D437" s="17" t="s">
        <v>6</v>
      </c>
      <c r="E437" s="33"/>
      <c r="F437" s="33"/>
      <c r="G437" s="33"/>
      <c r="H437" s="33"/>
      <c r="I437" s="33"/>
      <c r="J437" s="19">
        <f>J433+J434+J435+J436</f>
        <v>55000</v>
      </c>
      <c r="K437" s="27">
        <f t="shared" ref="K437:L437" si="271">K433+K434+K435+K436</f>
        <v>0</v>
      </c>
      <c r="L437" s="25">
        <f t="shared" si="271"/>
        <v>0</v>
      </c>
      <c r="M437" s="68"/>
    </row>
    <row r="438" spans="1:13" ht="45" customHeight="1" thickBot="1" x14ac:dyDescent="0.3">
      <c r="A438" s="75" t="s">
        <v>79</v>
      </c>
      <c r="B438" s="78" t="s">
        <v>138</v>
      </c>
      <c r="C438" s="81" t="s">
        <v>2</v>
      </c>
      <c r="D438" s="17" t="s">
        <v>17</v>
      </c>
      <c r="E438" s="33" t="s">
        <v>179</v>
      </c>
      <c r="F438" s="33" t="s">
        <v>180</v>
      </c>
      <c r="G438" s="33" t="s">
        <v>181</v>
      </c>
      <c r="H438" s="33" t="s">
        <v>180</v>
      </c>
      <c r="I438" s="33" t="s">
        <v>220</v>
      </c>
      <c r="J438" s="19">
        <f>15000+20000+20000</f>
        <v>55000</v>
      </c>
      <c r="K438" s="27">
        <v>0</v>
      </c>
      <c r="L438" s="25">
        <v>0</v>
      </c>
      <c r="M438" s="66"/>
    </row>
    <row r="439" spans="1:13" ht="48.75" customHeight="1" thickBot="1" x14ac:dyDescent="0.3">
      <c r="A439" s="76"/>
      <c r="B439" s="79"/>
      <c r="C439" s="82"/>
      <c r="D439" s="17" t="s">
        <v>3</v>
      </c>
      <c r="E439" s="33"/>
      <c r="F439" s="33"/>
      <c r="G439" s="33"/>
      <c r="H439" s="33"/>
      <c r="I439" s="33"/>
      <c r="J439" s="19">
        <v>0</v>
      </c>
      <c r="K439" s="27">
        <v>0</v>
      </c>
      <c r="L439" s="25">
        <v>0</v>
      </c>
      <c r="M439" s="67"/>
    </row>
    <row r="440" spans="1:13" ht="48.75" customHeight="1" thickBot="1" x14ac:dyDescent="0.3">
      <c r="A440" s="76"/>
      <c r="B440" s="79"/>
      <c r="C440" s="82"/>
      <c r="D440" s="17" t="s">
        <v>4</v>
      </c>
      <c r="E440" s="33"/>
      <c r="F440" s="33"/>
      <c r="G440" s="33"/>
      <c r="H440" s="33"/>
      <c r="I440" s="33"/>
      <c r="J440" s="19">
        <v>0</v>
      </c>
      <c r="K440" s="27">
        <v>0</v>
      </c>
      <c r="L440" s="25">
        <v>0</v>
      </c>
      <c r="M440" s="67"/>
    </row>
    <row r="441" spans="1:13" ht="35.25" customHeight="1" thickBot="1" x14ac:dyDescent="0.3">
      <c r="A441" s="76"/>
      <c r="B441" s="79"/>
      <c r="C441" s="82"/>
      <c r="D441" s="17" t="s">
        <v>5</v>
      </c>
      <c r="E441" s="33"/>
      <c r="F441" s="33"/>
      <c r="G441" s="33"/>
      <c r="H441" s="33"/>
      <c r="I441" s="33"/>
      <c r="J441" s="19">
        <v>0</v>
      </c>
      <c r="K441" s="27">
        <v>0</v>
      </c>
      <c r="L441" s="25">
        <v>0</v>
      </c>
      <c r="M441" s="67"/>
    </row>
    <row r="442" spans="1:13" ht="27" customHeight="1" thickBot="1" x14ac:dyDescent="0.3">
      <c r="A442" s="77"/>
      <c r="B442" s="80"/>
      <c r="C442" s="83"/>
      <c r="D442" s="17" t="s">
        <v>6</v>
      </c>
      <c r="E442" s="33"/>
      <c r="F442" s="33"/>
      <c r="G442" s="33"/>
      <c r="H442" s="33"/>
      <c r="I442" s="33"/>
      <c r="J442" s="19">
        <f>J438+J439+J440+J441</f>
        <v>55000</v>
      </c>
      <c r="K442" s="27">
        <f t="shared" ref="K442:L442" si="272">K438+K439+K440+K441</f>
        <v>0</v>
      </c>
      <c r="L442" s="25">
        <f t="shared" si="272"/>
        <v>0</v>
      </c>
      <c r="M442" s="68"/>
    </row>
    <row r="443" spans="1:13" ht="51.75" hidden="1" customHeight="1" thickBot="1" x14ac:dyDescent="0.3">
      <c r="A443" s="75" t="s">
        <v>113</v>
      </c>
      <c r="B443" s="78" t="s">
        <v>139</v>
      </c>
      <c r="C443" s="81" t="s">
        <v>2</v>
      </c>
      <c r="D443" s="17" t="s">
        <v>17</v>
      </c>
      <c r="E443" s="33"/>
      <c r="F443" s="33"/>
      <c r="G443" s="33"/>
      <c r="H443" s="33"/>
      <c r="I443" s="33"/>
      <c r="J443" s="19">
        <v>0</v>
      </c>
      <c r="K443" s="27">
        <v>0</v>
      </c>
      <c r="L443" s="25">
        <v>0</v>
      </c>
      <c r="M443" s="66"/>
    </row>
    <row r="444" spans="1:13" ht="54" hidden="1" customHeight="1" thickBot="1" x14ac:dyDescent="0.3">
      <c r="A444" s="76"/>
      <c r="B444" s="79"/>
      <c r="C444" s="82"/>
      <c r="D444" s="17" t="s">
        <v>3</v>
      </c>
      <c r="E444" s="33"/>
      <c r="F444" s="33"/>
      <c r="G444" s="33"/>
      <c r="H444" s="33"/>
      <c r="I444" s="33"/>
      <c r="J444" s="19">
        <v>0</v>
      </c>
      <c r="K444" s="27">
        <v>0</v>
      </c>
      <c r="L444" s="25">
        <v>0</v>
      </c>
      <c r="M444" s="67"/>
    </row>
    <row r="445" spans="1:13" ht="50.25" hidden="1" customHeight="1" thickBot="1" x14ac:dyDescent="0.3">
      <c r="A445" s="76"/>
      <c r="B445" s="79"/>
      <c r="C445" s="82"/>
      <c r="D445" s="17" t="s">
        <v>4</v>
      </c>
      <c r="E445" s="33"/>
      <c r="F445" s="33"/>
      <c r="G445" s="33"/>
      <c r="H445" s="33"/>
      <c r="I445" s="33"/>
      <c r="J445" s="19">
        <v>0</v>
      </c>
      <c r="K445" s="27">
        <v>0</v>
      </c>
      <c r="L445" s="25">
        <v>0</v>
      </c>
      <c r="M445" s="67"/>
    </row>
    <row r="446" spans="1:13" ht="42.75" hidden="1" customHeight="1" thickBot="1" x14ac:dyDescent="0.3">
      <c r="A446" s="76"/>
      <c r="B446" s="79"/>
      <c r="C446" s="82"/>
      <c r="D446" s="17" t="s">
        <v>5</v>
      </c>
      <c r="E446" s="33"/>
      <c r="F446" s="33"/>
      <c r="G446" s="33"/>
      <c r="H446" s="33"/>
      <c r="I446" s="33"/>
      <c r="J446" s="19">
        <v>0</v>
      </c>
      <c r="K446" s="27">
        <v>0</v>
      </c>
      <c r="L446" s="25">
        <v>0</v>
      </c>
      <c r="M446" s="67"/>
    </row>
    <row r="447" spans="1:13" ht="27" hidden="1" customHeight="1" thickBot="1" x14ac:dyDescent="0.3">
      <c r="A447" s="77"/>
      <c r="B447" s="80"/>
      <c r="C447" s="83"/>
      <c r="D447" s="17" t="s">
        <v>6</v>
      </c>
      <c r="E447" s="33"/>
      <c r="F447" s="33"/>
      <c r="G447" s="33"/>
      <c r="H447" s="33"/>
      <c r="I447" s="33"/>
      <c r="J447" s="41">
        <f>J443+J444+J445+J446</f>
        <v>0</v>
      </c>
      <c r="K447" s="42">
        <f t="shared" ref="K447:L447" si="273">K443+K444+K445+K446</f>
        <v>0</v>
      </c>
      <c r="L447" s="43">
        <f t="shared" si="273"/>
        <v>0</v>
      </c>
      <c r="M447" s="68"/>
    </row>
    <row r="448" spans="1:13" ht="47.25" customHeight="1" thickBot="1" x14ac:dyDescent="0.3">
      <c r="A448" s="84">
        <v>19</v>
      </c>
      <c r="B448" s="78" t="s">
        <v>80</v>
      </c>
      <c r="C448" s="81" t="s">
        <v>2</v>
      </c>
      <c r="D448" s="17" t="s">
        <v>17</v>
      </c>
      <c r="E448" s="33" t="s">
        <v>179</v>
      </c>
      <c r="F448" s="33" t="s">
        <v>180</v>
      </c>
      <c r="G448" s="33" t="s">
        <v>181</v>
      </c>
      <c r="H448" s="33" t="s">
        <v>180</v>
      </c>
      <c r="I448" s="40" t="s">
        <v>221</v>
      </c>
      <c r="J448" s="25">
        <f>J458+J453</f>
        <v>2832987</v>
      </c>
      <c r="K448" s="25">
        <f t="shared" ref="K448:L448" si="274">K458+K453</f>
        <v>2781110</v>
      </c>
      <c r="L448" s="25">
        <f t="shared" si="274"/>
        <v>2781110</v>
      </c>
      <c r="M448" s="117">
        <v>45.46</v>
      </c>
    </row>
    <row r="449" spans="1:13" ht="46.5" customHeight="1" thickBot="1" x14ac:dyDescent="0.3">
      <c r="A449" s="85"/>
      <c r="B449" s="79"/>
      <c r="C449" s="82"/>
      <c r="D449" s="17" t="s">
        <v>3</v>
      </c>
      <c r="E449" s="33"/>
      <c r="F449" s="33"/>
      <c r="G449" s="33"/>
      <c r="H449" s="33"/>
      <c r="I449" s="33"/>
      <c r="J449" s="19">
        <f>J459+J454</f>
        <v>0</v>
      </c>
      <c r="K449" s="44">
        <f t="shared" ref="K449:L449" si="275">K459+K454</f>
        <v>0</v>
      </c>
      <c r="L449" s="45">
        <f t="shared" si="275"/>
        <v>0</v>
      </c>
      <c r="M449" s="67"/>
    </row>
    <row r="450" spans="1:13" ht="47.25" customHeight="1" thickBot="1" x14ac:dyDescent="0.3">
      <c r="A450" s="85"/>
      <c r="B450" s="79"/>
      <c r="C450" s="82"/>
      <c r="D450" s="17" t="s">
        <v>4</v>
      </c>
      <c r="E450" s="33"/>
      <c r="F450" s="33"/>
      <c r="G450" s="33"/>
      <c r="H450" s="33"/>
      <c r="I450" s="33"/>
      <c r="J450" s="19">
        <f>J460+J455</f>
        <v>0</v>
      </c>
      <c r="K450" s="27">
        <f t="shared" ref="K450:L450" si="276">K460+K455</f>
        <v>0</v>
      </c>
      <c r="L450" s="25">
        <f t="shared" si="276"/>
        <v>0</v>
      </c>
      <c r="M450" s="67"/>
    </row>
    <row r="451" spans="1:13" ht="33.75" customHeight="1" thickBot="1" x14ac:dyDescent="0.3">
      <c r="A451" s="85"/>
      <c r="B451" s="79"/>
      <c r="C451" s="82"/>
      <c r="D451" s="17" t="s">
        <v>5</v>
      </c>
      <c r="E451" s="33"/>
      <c r="F451" s="33"/>
      <c r="G451" s="33"/>
      <c r="H451" s="33"/>
      <c r="I451" s="33"/>
      <c r="J451" s="19">
        <f>J461+J456</f>
        <v>88000</v>
      </c>
      <c r="K451" s="27">
        <f t="shared" ref="K451:L451" si="277">K461+K456</f>
        <v>88000</v>
      </c>
      <c r="L451" s="25">
        <f t="shared" si="277"/>
        <v>88000</v>
      </c>
      <c r="M451" s="67"/>
    </row>
    <row r="452" spans="1:13" ht="27" customHeight="1" thickBot="1" x14ac:dyDescent="0.3">
      <c r="A452" s="86"/>
      <c r="B452" s="80"/>
      <c r="C452" s="83"/>
      <c r="D452" s="17" t="s">
        <v>6</v>
      </c>
      <c r="E452" s="33"/>
      <c r="F452" s="33"/>
      <c r="G452" s="33"/>
      <c r="H452" s="33"/>
      <c r="I452" s="33"/>
      <c r="J452" s="19">
        <f>J448+J449+J450+J451</f>
        <v>2920987</v>
      </c>
      <c r="K452" s="27">
        <f t="shared" ref="K452:L452" si="278">K448+K449+K450+K451</f>
        <v>2869110</v>
      </c>
      <c r="L452" s="25">
        <f t="shared" si="278"/>
        <v>2869110</v>
      </c>
      <c r="M452" s="68"/>
    </row>
    <row r="453" spans="1:13" ht="54.75" hidden="1" customHeight="1" thickBot="1" x14ac:dyDescent="0.3">
      <c r="A453" s="75" t="s">
        <v>79</v>
      </c>
      <c r="B453" s="78" t="s">
        <v>114</v>
      </c>
      <c r="C453" s="81" t="s">
        <v>2</v>
      </c>
      <c r="D453" s="17" t="s">
        <v>17</v>
      </c>
      <c r="E453" s="33"/>
      <c r="F453" s="33"/>
      <c r="G453" s="33"/>
      <c r="H453" s="33"/>
      <c r="I453" s="33"/>
      <c r="J453" s="19">
        <v>0</v>
      </c>
      <c r="K453" s="27">
        <v>0</v>
      </c>
      <c r="L453" s="25">
        <v>0</v>
      </c>
      <c r="M453" s="66"/>
    </row>
    <row r="454" spans="1:13" ht="48" hidden="1" customHeight="1" thickBot="1" x14ac:dyDescent="0.3">
      <c r="A454" s="76"/>
      <c r="B454" s="79"/>
      <c r="C454" s="82"/>
      <c r="D454" s="17" t="s">
        <v>3</v>
      </c>
      <c r="E454" s="33"/>
      <c r="F454" s="33"/>
      <c r="G454" s="33"/>
      <c r="H454" s="33"/>
      <c r="I454" s="33"/>
      <c r="J454" s="19">
        <v>0</v>
      </c>
      <c r="K454" s="27">
        <v>0</v>
      </c>
      <c r="L454" s="25">
        <v>0</v>
      </c>
      <c r="M454" s="67"/>
    </row>
    <row r="455" spans="1:13" ht="48" hidden="1" customHeight="1" thickBot="1" x14ac:dyDescent="0.3">
      <c r="A455" s="76"/>
      <c r="B455" s="79"/>
      <c r="C455" s="82"/>
      <c r="D455" s="17" t="s">
        <v>4</v>
      </c>
      <c r="E455" s="33"/>
      <c r="F455" s="33"/>
      <c r="G455" s="33"/>
      <c r="H455" s="33"/>
      <c r="I455" s="33"/>
      <c r="J455" s="19">
        <v>0</v>
      </c>
      <c r="K455" s="27">
        <v>0</v>
      </c>
      <c r="L455" s="25">
        <v>0</v>
      </c>
      <c r="M455" s="67"/>
    </row>
    <row r="456" spans="1:13" ht="45" hidden="1" customHeight="1" thickBot="1" x14ac:dyDescent="0.3">
      <c r="A456" s="76"/>
      <c r="B456" s="79"/>
      <c r="C456" s="82"/>
      <c r="D456" s="17" t="s">
        <v>5</v>
      </c>
      <c r="E456" s="33"/>
      <c r="F456" s="33"/>
      <c r="G456" s="33"/>
      <c r="H456" s="33"/>
      <c r="I456" s="33"/>
      <c r="J456" s="19">
        <v>0</v>
      </c>
      <c r="K456" s="27">
        <v>0</v>
      </c>
      <c r="L456" s="25">
        <v>0</v>
      </c>
      <c r="M456" s="67"/>
    </row>
    <row r="457" spans="1:13" ht="27" hidden="1" customHeight="1" thickBot="1" x14ac:dyDescent="0.3">
      <c r="A457" s="77"/>
      <c r="B457" s="80"/>
      <c r="C457" s="83"/>
      <c r="D457" s="17" t="s">
        <v>6</v>
      </c>
      <c r="E457" s="33"/>
      <c r="F457" s="33"/>
      <c r="G457" s="33"/>
      <c r="H457" s="33"/>
      <c r="I457" s="33"/>
      <c r="J457" s="19">
        <f>J453+J454+J455+J456</f>
        <v>0</v>
      </c>
      <c r="K457" s="27">
        <f t="shared" ref="K457:L457" si="279">K453+K454+K455+K456</f>
        <v>0</v>
      </c>
      <c r="L457" s="25">
        <f t="shared" si="279"/>
        <v>0</v>
      </c>
      <c r="M457" s="68"/>
    </row>
    <row r="458" spans="1:13" ht="48.75" customHeight="1" thickBot="1" x14ac:dyDescent="0.3">
      <c r="A458" s="75" t="s">
        <v>81</v>
      </c>
      <c r="B458" s="78" t="s">
        <v>140</v>
      </c>
      <c r="C458" s="81" t="s">
        <v>2</v>
      </c>
      <c r="D458" s="17" t="s">
        <v>17</v>
      </c>
      <c r="E458" s="33" t="s">
        <v>179</v>
      </c>
      <c r="F458" s="33" t="s">
        <v>180</v>
      </c>
      <c r="G458" s="33" t="s">
        <v>181</v>
      </c>
      <c r="H458" s="33" t="s">
        <v>180</v>
      </c>
      <c r="I458" s="33" t="s">
        <v>221</v>
      </c>
      <c r="J458" s="19">
        <f>2781110+51877</f>
        <v>2832987</v>
      </c>
      <c r="K458" s="27">
        <v>2781110</v>
      </c>
      <c r="L458" s="25">
        <v>2781110</v>
      </c>
      <c r="M458" s="66"/>
    </row>
    <row r="459" spans="1:13" ht="51" customHeight="1" thickBot="1" x14ac:dyDescent="0.3">
      <c r="A459" s="76"/>
      <c r="B459" s="79"/>
      <c r="C459" s="82"/>
      <c r="D459" s="17" t="s">
        <v>3</v>
      </c>
      <c r="E459" s="33"/>
      <c r="F459" s="33"/>
      <c r="G459" s="33"/>
      <c r="H459" s="33"/>
      <c r="I459" s="33"/>
      <c r="J459" s="19">
        <v>0</v>
      </c>
      <c r="K459" s="27">
        <v>0</v>
      </c>
      <c r="L459" s="25">
        <v>0</v>
      </c>
      <c r="M459" s="67"/>
    </row>
    <row r="460" spans="1:13" ht="49.5" customHeight="1" thickBot="1" x14ac:dyDescent="0.3">
      <c r="A460" s="76"/>
      <c r="B460" s="79"/>
      <c r="C460" s="82"/>
      <c r="D460" s="17" t="s">
        <v>4</v>
      </c>
      <c r="E460" s="33"/>
      <c r="F460" s="33"/>
      <c r="G460" s="33"/>
      <c r="H460" s="33"/>
      <c r="I460" s="33"/>
      <c r="J460" s="19">
        <v>0</v>
      </c>
      <c r="K460" s="27">
        <v>0</v>
      </c>
      <c r="L460" s="25">
        <v>0</v>
      </c>
      <c r="M460" s="67"/>
    </row>
    <row r="461" spans="1:13" ht="33.75" customHeight="1" thickBot="1" x14ac:dyDescent="0.3">
      <c r="A461" s="76"/>
      <c r="B461" s="79"/>
      <c r="C461" s="82"/>
      <c r="D461" s="17" t="s">
        <v>5</v>
      </c>
      <c r="E461" s="33"/>
      <c r="F461" s="33"/>
      <c r="G461" s="33"/>
      <c r="H461" s="33"/>
      <c r="I461" s="33"/>
      <c r="J461" s="19">
        <v>88000</v>
      </c>
      <c r="K461" s="27">
        <v>88000</v>
      </c>
      <c r="L461" s="25">
        <v>88000</v>
      </c>
      <c r="M461" s="67"/>
    </row>
    <row r="462" spans="1:13" ht="29.25" customHeight="1" thickBot="1" x14ac:dyDescent="0.3">
      <c r="A462" s="77"/>
      <c r="B462" s="80"/>
      <c r="C462" s="83"/>
      <c r="D462" s="17" t="s">
        <v>6</v>
      </c>
      <c r="E462" s="33"/>
      <c r="F462" s="33"/>
      <c r="G462" s="33"/>
      <c r="H462" s="33"/>
      <c r="I462" s="33"/>
      <c r="J462" s="19">
        <f>J458+J459+J460+J461</f>
        <v>2920987</v>
      </c>
      <c r="K462" s="27">
        <f t="shared" ref="K462:L462" si="280">K458+K459+K460+K461</f>
        <v>2869110</v>
      </c>
      <c r="L462" s="25">
        <f t="shared" si="280"/>
        <v>2869110</v>
      </c>
      <c r="M462" s="68"/>
    </row>
    <row r="463" spans="1:13" ht="44.25" customHeight="1" thickBot="1" x14ac:dyDescent="0.3">
      <c r="A463" s="84">
        <v>20</v>
      </c>
      <c r="B463" s="84" t="s">
        <v>82</v>
      </c>
      <c r="C463" s="81" t="s">
        <v>2</v>
      </c>
      <c r="D463" s="104" t="s">
        <v>17</v>
      </c>
      <c r="E463" s="33" t="s">
        <v>179</v>
      </c>
      <c r="F463" s="33" t="s">
        <v>180</v>
      </c>
      <c r="G463" s="33" t="s">
        <v>181</v>
      </c>
      <c r="H463" s="33" t="s">
        <v>180</v>
      </c>
      <c r="I463" s="33" t="s">
        <v>222</v>
      </c>
      <c r="J463" s="19">
        <f>J469</f>
        <v>9539630.1500000004</v>
      </c>
      <c r="K463" s="27">
        <f t="shared" ref="K463:L463" si="281">K469+K474</f>
        <v>0</v>
      </c>
      <c r="L463" s="25">
        <f t="shared" si="281"/>
        <v>0</v>
      </c>
      <c r="M463" s="66" t="s">
        <v>234</v>
      </c>
    </row>
    <row r="464" spans="1:13" ht="44.25" customHeight="1" thickBot="1" x14ac:dyDescent="0.3">
      <c r="A464" s="85"/>
      <c r="B464" s="85"/>
      <c r="C464" s="82"/>
      <c r="D464" s="101"/>
      <c r="E464" s="33" t="s">
        <v>179</v>
      </c>
      <c r="F464" s="33" t="s">
        <v>180</v>
      </c>
      <c r="G464" s="33" t="s">
        <v>181</v>
      </c>
      <c r="H464" s="33" t="s">
        <v>180</v>
      </c>
      <c r="I464" s="33" t="s">
        <v>255</v>
      </c>
      <c r="J464" s="19">
        <f>J474</f>
        <v>0</v>
      </c>
      <c r="K464" s="27">
        <f t="shared" ref="K464:L464" si="282">K474</f>
        <v>0</v>
      </c>
      <c r="L464" s="25">
        <f t="shared" si="282"/>
        <v>0</v>
      </c>
      <c r="M464" s="67"/>
    </row>
    <row r="465" spans="1:13" ht="53.25" customHeight="1" thickBot="1" x14ac:dyDescent="0.3">
      <c r="A465" s="85"/>
      <c r="B465" s="85"/>
      <c r="C465" s="82"/>
      <c r="D465" s="17" t="s">
        <v>3</v>
      </c>
      <c r="E465" s="33"/>
      <c r="F465" s="33"/>
      <c r="G465" s="33"/>
      <c r="H465" s="33"/>
      <c r="I465" s="33"/>
      <c r="J465" s="19">
        <f t="shared" ref="J465:L465" si="283">J470+J475</f>
        <v>0</v>
      </c>
      <c r="K465" s="27">
        <f t="shared" si="283"/>
        <v>0</v>
      </c>
      <c r="L465" s="25">
        <f t="shared" si="283"/>
        <v>0</v>
      </c>
      <c r="M465" s="67"/>
    </row>
    <row r="466" spans="1:13" ht="48" customHeight="1" thickBot="1" x14ac:dyDescent="0.3">
      <c r="A466" s="85"/>
      <c r="B466" s="85"/>
      <c r="C466" s="82"/>
      <c r="D466" s="17" t="s">
        <v>4</v>
      </c>
      <c r="E466" s="33" t="s">
        <v>179</v>
      </c>
      <c r="F466" s="33" t="s">
        <v>180</v>
      </c>
      <c r="G466" s="33" t="s">
        <v>181</v>
      </c>
      <c r="H466" s="33" t="s">
        <v>180</v>
      </c>
      <c r="I466" s="33" t="s">
        <v>255</v>
      </c>
      <c r="J466" s="19">
        <f t="shared" ref="J466:L466" si="284">J471+J476</f>
        <v>0</v>
      </c>
      <c r="K466" s="27">
        <f t="shared" si="284"/>
        <v>0</v>
      </c>
      <c r="L466" s="25">
        <f t="shared" si="284"/>
        <v>0</v>
      </c>
      <c r="M466" s="67"/>
    </row>
    <row r="467" spans="1:13" ht="35.25" customHeight="1" thickBot="1" x14ac:dyDescent="0.3">
      <c r="A467" s="85"/>
      <c r="B467" s="85"/>
      <c r="C467" s="82"/>
      <c r="D467" s="17" t="s">
        <v>5</v>
      </c>
      <c r="E467" s="33"/>
      <c r="F467" s="33"/>
      <c r="G467" s="33"/>
      <c r="H467" s="33"/>
      <c r="I467" s="33"/>
      <c r="J467" s="19">
        <f t="shared" ref="J467:L467" si="285">J472+J477</f>
        <v>2119145</v>
      </c>
      <c r="K467" s="27">
        <f t="shared" si="285"/>
        <v>0</v>
      </c>
      <c r="L467" s="25">
        <f t="shared" si="285"/>
        <v>0</v>
      </c>
      <c r="M467" s="67"/>
    </row>
    <row r="468" spans="1:13" ht="29.25" customHeight="1" thickBot="1" x14ac:dyDescent="0.3">
      <c r="A468" s="86"/>
      <c r="B468" s="86"/>
      <c r="C468" s="83"/>
      <c r="D468" s="17" t="s">
        <v>6</v>
      </c>
      <c r="E468" s="33"/>
      <c r="F468" s="33"/>
      <c r="G468" s="33"/>
      <c r="H468" s="33"/>
      <c r="I468" s="33"/>
      <c r="J468" s="19">
        <f>J463+J465+J466+J467+J464</f>
        <v>11658775.15</v>
      </c>
      <c r="K468" s="27">
        <f t="shared" ref="K468:L468" si="286">K463+K465+K466+K467</f>
        <v>0</v>
      </c>
      <c r="L468" s="25">
        <f t="shared" si="286"/>
        <v>0</v>
      </c>
      <c r="M468" s="68"/>
    </row>
    <row r="469" spans="1:13" ht="48" customHeight="1" thickBot="1" x14ac:dyDescent="0.3">
      <c r="A469" s="75" t="s">
        <v>83</v>
      </c>
      <c r="B469" s="84" t="s">
        <v>141</v>
      </c>
      <c r="C469" s="81" t="s">
        <v>2</v>
      </c>
      <c r="D469" s="17" t="s">
        <v>17</v>
      </c>
      <c r="E469" s="33" t="s">
        <v>179</v>
      </c>
      <c r="F469" s="33" t="s">
        <v>180</v>
      </c>
      <c r="G469" s="33" t="s">
        <v>181</v>
      </c>
      <c r="H469" s="33" t="s">
        <v>180</v>
      </c>
      <c r="I469" s="33" t="s">
        <v>222</v>
      </c>
      <c r="J469" s="19">
        <f>15579597-66042-5876522.26-97402.59</f>
        <v>9539630.1500000004</v>
      </c>
      <c r="K469" s="27">
        <f>15579597-15579597</f>
        <v>0</v>
      </c>
      <c r="L469" s="25">
        <f>15579597-15579597</f>
        <v>0</v>
      </c>
      <c r="M469" s="66"/>
    </row>
    <row r="470" spans="1:13" ht="50.25" customHeight="1" thickBot="1" x14ac:dyDescent="0.3">
      <c r="A470" s="76"/>
      <c r="B470" s="85"/>
      <c r="C470" s="82"/>
      <c r="D470" s="17" t="s">
        <v>3</v>
      </c>
      <c r="E470" s="33"/>
      <c r="F470" s="33"/>
      <c r="G470" s="33"/>
      <c r="H470" s="33"/>
      <c r="I470" s="33"/>
      <c r="J470" s="19">
        <v>0</v>
      </c>
      <c r="K470" s="27">
        <v>0</v>
      </c>
      <c r="L470" s="25">
        <v>0</v>
      </c>
      <c r="M470" s="67"/>
    </row>
    <row r="471" spans="1:13" ht="48.75" customHeight="1" thickBot="1" x14ac:dyDescent="0.3">
      <c r="A471" s="76"/>
      <c r="B471" s="85"/>
      <c r="C471" s="82"/>
      <c r="D471" s="17" t="s">
        <v>4</v>
      </c>
      <c r="E471" s="33"/>
      <c r="F471" s="33"/>
      <c r="G471" s="33"/>
      <c r="H471" s="33"/>
      <c r="I471" s="33"/>
      <c r="J471" s="19">
        <v>0</v>
      </c>
      <c r="K471" s="27">
        <v>0</v>
      </c>
      <c r="L471" s="25">
        <v>0</v>
      </c>
      <c r="M471" s="67"/>
    </row>
    <row r="472" spans="1:13" ht="38.25" customHeight="1" thickBot="1" x14ac:dyDescent="0.3">
      <c r="A472" s="76"/>
      <c r="B472" s="85"/>
      <c r="C472" s="82"/>
      <c r="D472" s="17" t="s">
        <v>5</v>
      </c>
      <c r="E472" s="33"/>
      <c r="F472" s="33"/>
      <c r="G472" s="33"/>
      <c r="H472" s="33"/>
      <c r="I472" s="33"/>
      <c r="J472" s="62">
        <f>2715000-598780+2925</f>
        <v>2119145</v>
      </c>
      <c r="K472" s="63">
        <f>2715000-2715000</f>
        <v>0</v>
      </c>
      <c r="L472" s="64">
        <f>2715000-2715000</f>
        <v>0</v>
      </c>
      <c r="M472" s="67"/>
    </row>
    <row r="473" spans="1:13" ht="27.75" customHeight="1" thickBot="1" x14ac:dyDescent="0.3">
      <c r="A473" s="77"/>
      <c r="B473" s="86"/>
      <c r="C473" s="83"/>
      <c r="D473" s="17" t="s">
        <v>6</v>
      </c>
      <c r="E473" s="33"/>
      <c r="F473" s="33"/>
      <c r="G473" s="33"/>
      <c r="H473" s="33"/>
      <c r="I473" s="33"/>
      <c r="J473" s="19">
        <f t="shared" ref="J473" si="287">J469+J470+J471+J472</f>
        <v>11658775.15</v>
      </c>
      <c r="K473" s="27">
        <f t="shared" ref="K473:L473" si="288">K469+K470+K471+K472</f>
        <v>0</v>
      </c>
      <c r="L473" s="25">
        <f t="shared" si="288"/>
        <v>0</v>
      </c>
      <c r="M473" s="68"/>
    </row>
    <row r="474" spans="1:13" ht="50.25" hidden="1" customHeight="1" thickBot="1" x14ac:dyDescent="0.3">
      <c r="A474" s="75" t="s">
        <v>113</v>
      </c>
      <c r="B474" s="84" t="s">
        <v>150</v>
      </c>
      <c r="C474" s="81" t="s">
        <v>2</v>
      </c>
      <c r="D474" s="17" t="s">
        <v>17</v>
      </c>
      <c r="E474" s="33" t="s">
        <v>179</v>
      </c>
      <c r="F474" s="33" t="s">
        <v>180</v>
      </c>
      <c r="G474" s="33" t="s">
        <v>181</v>
      </c>
      <c r="H474" s="33" t="s">
        <v>180</v>
      </c>
      <c r="I474" s="33" t="s">
        <v>255</v>
      </c>
      <c r="J474" s="19">
        <f>J479</f>
        <v>0</v>
      </c>
      <c r="K474" s="27">
        <v>0</v>
      </c>
      <c r="L474" s="25">
        <v>0</v>
      </c>
      <c r="M474" s="66"/>
    </row>
    <row r="475" spans="1:13" ht="46.5" hidden="1" customHeight="1" thickBot="1" x14ac:dyDescent="0.3">
      <c r="A475" s="102"/>
      <c r="B475" s="102"/>
      <c r="C475" s="100"/>
      <c r="D475" s="17" t="s">
        <v>3</v>
      </c>
      <c r="E475" s="33"/>
      <c r="F475" s="33"/>
      <c r="G475" s="33"/>
      <c r="H475" s="33"/>
      <c r="I475" s="33"/>
      <c r="J475" s="19">
        <v>0</v>
      </c>
      <c r="K475" s="27">
        <v>0</v>
      </c>
      <c r="L475" s="25">
        <v>0</v>
      </c>
      <c r="M475" s="96"/>
    </row>
    <row r="476" spans="1:13" ht="51" hidden="1" customHeight="1" thickBot="1" x14ac:dyDescent="0.3">
      <c r="A476" s="102"/>
      <c r="B476" s="102"/>
      <c r="C476" s="100"/>
      <c r="D476" s="17" t="s">
        <v>4</v>
      </c>
      <c r="E476" s="33" t="s">
        <v>179</v>
      </c>
      <c r="F476" s="33" t="s">
        <v>180</v>
      </c>
      <c r="G476" s="33" t="s">
        <v>181</v>
      </c>
      <c r="H476" s="33" t="s">
        <v>180</v>
      </c>
      <c r="I476" s="33" t="s">
        <v>255</v>
      </c>
      <c r="J476" s="19">
        <f>759494-759494</f>
        <v>0</v>
      </c>
      <c r="K476" s="27">
        <v>0</v>
      </c>
      <c r="L476" s="25">
        <v>0</v>
      </c>
      <c r="M476" s="96"/>
    </row>
    <row r="477" spans="1:13" ht="41.25" hidden="1" customHeight="1" thickBot="1" x14ac:dyDescent="0.3">
      <c r="A477" s="102"/>
      <c r="B477" s="102"/>
      <c r="C477" s="100"/>
      <c r="D477" s="17" t="s">
        <v>5</v>
      </c>
      <c r="E477" s="33"/>
      <c r="F477" s="33"/>
      <c r="G477" s="33"/>
      <c r="H477" s="33"/>
      <c r="I477" s="33"/>
      <c r="J477" s="19">
        <v>0</v>
      </c>
      <c r="K477" s="27">
        <v>0</v>
      </c>
      <c r="L477" s="25">
        <v>0</v>
      </c>
      <c r="M477" s="96"/>
    </row>
    <row r="478" spans="1:13" ht="27.75" hidden="1" customHeight="1" thickBot="1" x14ac:dyDescent="0.3">
      <c r="A478" s="103"/>
      <c r="B478" s="103"/>
      <c r="C478" s="101"/>
      <c r="D478" s="17" t="s">
        <v>6</v>
      </c>
      <c r="E478" s="33"/>
      <c r="F478" s="33"/>
      <c r="G478" s="33"/>
      <c r="H478" s="33"/>
      <c r="I478" s="33"/>
      <c r="J478" s="19">
        <f t="shared" ref="J478:L478" si="289">J474+J475+J476+J477</f>
        <v>0</v>
      </c>
      <c r="K478" s="27">
        <f t="shared" si="289"/>
        <v>0</v>
      </c>
      <c r="L478" s="25">
        <f t="shared" si="289"/>
        <v>0</v>
      </c>
      <c r="M478" s="97"/>
    </row>
    <row r="479" spans="1:13" ht="47.25" hidden="1" customHeight="1" thickBot="1" x14ac:dyDescent="0.3">
      <c r="A479" s="75" t="s">
        <v>256</v>
      </c>
      <c r="B479" s="84" t="s">
        <v>257</v>
      </c>
      <c r="C479" s="81" t="s">
        <v>2</v>
      </c>
      <c r="D479" s="17" t="s">
        <v>17</v>
      </c>
      <c r="E479" s="33" t="s">
        <v>179</v>
      </c>
      <c r="F479" s="33" t="s">
        <v>180</v>
      </c>
      <c r="G479" s="33" t="s">
        <v>181</v>
      </c>
      <c r="H479" s="33" t="s">
        <v>180</v>
      </c>
      <c r="I479" s="33" t="s">
        <v>255</v>
      </c>
      <c r="J479" s="19">
        <f>66042-66042</f>
        <v>0</v>
      </c>
      <c r="K479" s="27">
        <v>0</v>
      </c>
      <c r="L479" s="25">
        <v>0</v>
      </c>
      <c r="M479" s="66"/>
    </row>
    <row r="480" spans="1:13" ht="47.25" hidden="1" customHeight="1" thickBot="1" x14ac:dyDescent="0.3">
      <c r="A480" s="102"/>
      <c r="B480" s="102"/>
      <c r="C480" s="100"/>
      <c r="D480" s="17" t="s">
        <v>3</v>
      </c>
      <c r="E480" s="33"/>
      <c r="F480" s="33"/>
      <c r="G480" s="33"/>
      <c r="H480" s="33"/>
      <c r="I480" s="33"/>
      <c r="J480" s="19">
        <v>0</v>
      </c>
      <c r="K480" s="27">
        <v>0</v>
      </c>
      <c r="L480" s="25">
        <v>0</v>
      </c>
      <c r="M480" s="96"/>
    </row>
    <row r="481" spans="1:13" ht="45" hidden="1" customHeight="1" thickBot="1" x14ac:dyDescent="0.3">
      <c r="A481" s="102"/>
      <c r="B481" s="102"/>
      <c r="C481" s="100"/>
      <c r="D481" s="17" t="s">
        <v>4</v>
      </c>
      <c r="E481" s="33" t="s">
        <v>179</v>
      </c>
      <c r="F481" s="33" t="s">
        <v>180</v>
      </c>
      <c r="G481" s="33" t="s">
        <v>181</v>
      </c>
      <c r="H481" s="33" t="s">
        <v>180</v>
      </c>
      <c r="I481" s="33" t="s">
        <v>255</v>
      </c>
      <c r="J481" s="19">
        <f>759494-759494</f>
        <v>0</v>
      </c>
      <c r="K481" s="27">
        <v>0</v>
      </c>
      <c r="L481" s="25">
        <v>0</v>
      </c>
      <c r="M481" s="96"/>
    </row>
    <row r="482" spans="1:13" ht="38.25" hidden="1" customHeight="1" thickBot="1" x14ac:dyDescent="0.3">
      <c r="A482" s="102"/>
      <c r="B482" s="102"/>
      <c r="C482" s="100"/>
      <c r="D482" s="17" t="s">
        <v>5</v>
      </c>
      <c r="E482" s="33"/>
      <c r="F482" s="33"/>
      <c r="G482" s="33"/>
      <c r="H482" s="33"/>
      <c r="I482" s="33"/>
      <c r="J482" s="19">
        <v>0</v>
      </c>
      <c r="K482" s="27">
        <v>0</v>
      </c>
      <c r="L482" s="25">
        <v>0</v>
      </c>
      <c r="M482" s="96"/>
    </row>
    <row r="483" spans="1:13" ht="27.75" hidden="1" customHeight="1" thickBot="1" x14ac:dyDescent="0.3">
      <c r="A483" s="103"/>
      <c r="B483" s="103"/>
      <c r="C483" s="101"/>
      <c r="D483" s="17" t="s">
        <v>6</v>
      </c>
      <c r="E483" s="33"/>
      <c r="F483" s="33"/>
      <c r="G483" s="33"/>
      <c r="H483" s="33"/>
      <c r="I483" s="33"/>
      <c r="J483" s="19">
        <f t="shared" ref="J483:L483" si="290">J479+J480+J481+J482</f>
        <v>0</v>
      </c>
      <c r="K483" s="27">
        <f t="shared" si="290"/>
        <v>0</v>
      </c>
      <c r="L483" s="25">
        <f t="shared" si="290"/>
        <v>0</v>
      </c>
      <c r="M483" s="97"/>
    </row>
    <row r="484" spans="1:13" ht="53.25" customHeight="1" thickBot="1" x14ac:dyDescent="0.3">
      <c r="A484" s="84">
        <v>21</v>
      </c>
      <c r="B484" s="78" t="s">
        <v>85</v>
      </c>
      <c r="C484" s="78"/>
      <c r="D484" s="104" t="s">
        <v>17</v>
      </c>
      <c r="E484" s="33" t="s">
        <v>179</v>
      </c>
      <c r="F484" s="33" t="s">
        <v>180</v>
      </c>
      <c r="G484" s="33" t="s">
        <v>181</v>
      </c>
      <c r="H484" s="33" t="s">
        <v>180</v>
      </c>
      <c r="I484" s="33" t="s">
        <v>243</v>
      </c>
      <c r="J484" s="19">
        <f>J490</f>
        <v>1139697.48</v>
      </c>
      <c r="K484" s="27">
        <f t="shared" ref="K484:L484" si="291">K490</f>
        <v>0</v>
      </c>
      <c r="L484" s="25">
        <f t="shared" si="291"/>
        <v>0</v>
      </c>
      <c r="M484" s="119" t="s">
        <v>244</v>
      </c>
    </row>
    <row r="485" spans="1:13" ht="53.25" customHeight="1" thickBot="1" x14ac:dyDescent="0.3">
      <c r="A485" s="85"/>
      <c r="B485" s="79"/>
      <c r="C485" s="79"/>
      <c r="D485" s="101"/>
      <c r="E485" s="33" t="s">
        <v>179</v>
      </c>
      <c r="F485" s="33" t="s">
        <v>180</v>
      </c>
      <c r="G485" s="33" t="s">
        <v>181</v>
      </c>
      <c r="H485" s="33" t="s">
        <v>180</v>
      </c>
      <c r="I485" s="33" t="s">
        <v>224</v>
      </c>
      <c r="J485" s="19">
        <f>J510</f>
        <v>313581.84000000003</v>
      </c>
      <c r="K485" s="27">
        <f t="shared" ref="K485:L485" si="292">K510</f>
        <v>0</v>
      </c>
      <c r="L485" s="25">
        <f t="shared" si="292"/>
        <v>0</v>
      </c>
      <c r="M485" s="120"/>
    </row>
    <row r="486" spans="1:13" ht="51" customHeight="1" thickBot="1" x14ac:dyDescent="0.3">
      <c r="A486" s="85"/>
      <c r="B486" s="79"/>
      <c r="C486" s="79"/>
      <c r="D486" s="17" t="s">
        <v>3</v>
      </c>
      <c r="E486" s="33"/>
      <c r="F486" s="33"/>
      <c r="G486" s="33"/>
      <c r="H486" s="33"/>
      <c r="I486" s="33"/>
      <c r="J486" s="19">
        <f t="shared" ref="J486:J488" si="293">J491+J496+J501+J506+J511</f>
        <v>0</v>
      </c>
      <c r="K486" s="27">
        <f t="shared" ref="K486:L486" si="294">K491+K496+K501+K506+K511</f>
        <v>0</v>
      </c>
      <c r="L486" s="25">
        <f t="shared" si="294"/>
        <v>0</v>
      </c>
      <c r="M486" s="120"/>
    </row>
    <row r="487" spans="1:13" ht="45" customHeight="1" thickBot="1" x14ac:dyDescent="0.3">
      <c r="A487" s="85"/>
      <c r="B487" s="79"/>
      <c r="C487" s="79"/>
      <c r="D487" s="17" t="s">
        <v>4</v>
      </c>
      <c r="E487" s="33" t="s">
        <v>179</v>
      </c>
      <c r="F487" s="33" t="s">
        <v>180</v>
      </c>
      <c r="G487" s="33" t="s">
        <v>181</v>
      </c>
      <c r="H487" s="33" t="s">
        <v>180</v>
      </c>
      <c r="I487" s="33" t="s">
        <v>224</v>
      </c>
      <c r="J487" s="19">
        <f>J492+J497+J502+J507+J512</f>
        <v>5845777.5</v>
      </c>
      <c r="K487" s="27">
        <f t="shared" ref="K487:L487" si="295">K492+K497+K502+K507+K512</f>
        <v>0</v>
      </c>
      <c r="L487" s="25">
        <f t="shared" si="295"/>
        <v>0</v>
      </c>
      <c r="M487" s="120"/>
    </row>
    <row r="488" spans="1:13" ht="33" customHeight="1" thickBot="1" x14ac:dyDescent="0.3">
      <c r="A488" s="85"/>
      <c r="B488" s="79"/>
      <c r="C488" s="79"/>
      <c r="D488" s="17" t="s">
        <v>5</v>
      </c>
      <c r="E488" s="33"/>
      <c r="F488" s="33"/>
      <c r="G488" s="33"/>
      <c r="H488" s="33"/>
      <c r="I488" s="33"/>
      <c r="J488" s="19">
        <f t="shared" si="293"/>
        <v>0</v>
      </c>
      <c r="K488" s="27">
        <f t="shared" ref="K488:L488" si="296">K493+K498+K503+K508+K513</f>
        <v>0</v>
      </c>
      <c r="L488" s="25">
        <f t="shared" si="296"/>
        <v>0</v>
      </c>
      <c r="M488" s="120"/>
    </row>
    <row r="489" spans="1:13" ht="24" customHeight="1" thickBot="1" x14ac:dyDescent="0.3">
      <c r="A489" s="86"/>
      <c r="B489" s="80"/>
      <c r="C489" s="80"/>
      <c r="D489" s="17" t="s">
        <v>6</v>
      </c>
      <c r="E489" s="33"/>
      <c r="F489" s="33"/>
      <c r="G489" s="33"/>
      <c r="H489" s="33"/>
      <c r="I489" s="33"/>
      <c r="J489" s="19">
        <f>J484+J486+J487+J488+J485</f>
        <v>7299056.8200000003</v>
      </c>
      <c r="K489" s="27">
        <f t="shared" ref="K489:L489" si="297">K484+K486+K487+K488</f>
        <v>0</v>
      </c>
      <c r="L489" s="25">
        <f t="shared" si="297"/>
        <v>0</v>
      </c>
      <c r="M489" s="121"/>
    </row>
    <row r="490" spans="1:13" ht="50.25" customHeight="1" thickBot="1" x14ac:dyDescent="0.3">
      <c r="A490" s="75" t="s">
        <v>84</v>
      </c>
      <c r="B490" s="78" t="s">
        <v>102</v>
      </c>
      <c r="C490" s="78"/>
      <c r="D490" s="17" t="s">
        <v>17</v>
      </c>
      <c r="E490" s="33" t="s">
        <v>179</v>
      </c>
      <c r="F490" s="33" t="s">
        <v>180</v>
      </c>
      <c r="G490" s="33" t="s">
        <v>181</v>
      </c>
      <c r="H490" s="33" t="s">
        <v>180</v>
      </c>
      <c r="I490" s="33" t="s">
        <v>243</v>
      </c>
      <c r="J490" s="19">
        <f>409946.55+62939.93+560000+106811</f>
        <v>1139697.48</v>
      </c>
      <c r="K490" s="27">
        <v>0</v>
      </c>
      <c r="L490" s="25">
        <v>0</v>
      </c>
      <c r="M490" s="66"/>
    </row>
    <row r="491" spans="1:13" ht="51" customHeight="1" thickBot="1" x14ac:dyDescent="0.3">
      <c r="A491" s="76"/>
      <c r="B491" s="79"/>
      <c r="C491" s="79"/>
      <c r="D491" s="17" t="s">
        <v>3</v>
      </c>
      <c r="E491" s="33"/>
      <c r="F491" s="33"/>
      <c r="G491" s="33"/>
      <c r="H491" s="33"/>
      <c r="I491" s="33"/>
      <c r="J491" s="19">
        <v>0</v>
      </c>
      <c r="K491" s="27">
        <v>0</v>
      </c>
      <c r="L491" s="25">
        <v>0</v>
      </c>
      <c r="M491" s="67"/>
    </row>
    <row r="492" spans="1:13" ht="51.75" customHeight="1" thickBot="1" x14ac:dyDescent="0.3">
      <c r="A492" s="76"/>
      <c r="B492" s="79"/>
      <c r="C492" s="79"/>
      <c r="D492" s="17" t="s">
        <v>4</v>
      </c>
      <c r="E492" s="33"/>
      <c r="F492" s="33"/>
      <c r="G492" s="33"/>
      <c r="H492" s="33"/>
      <c r="I492" s="33"/>
      <c r="J492" s="19">
        <v>0</v>
      </c>
      <c r="K492" s="27">
        <v>0</v>
      </c>
      <c r="L492" s="25">
        <v>0</v>
      </c>
      <c r="M492" s="67"/>
    </row>
    <row r="493" spans="1:13" ht="33.75" customHeight="1" thickBot="1" x14ac:dyDescent="0.3">
      <c r="A493" s="76"/>
      <c r="B493" s="79"/>
      <c r="C493" s="79"/>
      <c r="D493" s="17" t="s">
        <v>5</v>
      </c>
      <c r="E493" s="33"/>
      <c r="F493" s="33"/>
      <c r="G493" s="33"/>
      <c r="H493" s="33"/>
      <c r="I493" s="33"/>
      <c r="J493" s="19">
        <v>0</v>
      </c>
      <c r="K493" s="27">
        <v>0</v>
      </c>
      <c r="L493" s="25">
        <v>0</v>
      </c>
      <c r="M493" s="67"/>
    </row>
    <row r="494" spans="1:13" ht="24.75" customHeight="1" thickBot="1" x14ac:dyDescent="0.3">
      <c r="A494" s="77"/>
      <c r="B494" s="80"/>
      <c r="C494" s="80"/>
      <c r="D494" s="17" t="s">
        <v>6</v>
      </c>
      <c r="E494" s="33"/>
      <c r="F494" s="33"/>
      <c r="G494" s="33"/>
      <c r="H494" s="33"/>
      <c r="I494" s="33"/>
      <c r="J494" s="19">
        <f t="shared" ref="J494:L494" si="298">J490+J491+J492+J493</f>
        <v>1139697.48</v>
      </c>
      <c r="K494" s="27">
        <f t="shared" si="298"/>
        <v>0</v>
      </c>
      <c r="L494" s="25">
        <f t="shared" si="298"/>
        <v>0</v>
      </c>
      <c r="M494" s="68"/>
    </row>
    <row r="495" spans="1:13" ht="51" hidden="1" customHeight="1" thickBot="1" x14ac:dyDescent="0.3">
      <c r="A495" s="75" t="s">
        <v>161</v>
      </c>
      <c r="B495" s="78" t="s">
        <v>33</v>
      </c>
      <c r="C495" s="78"/>
      <c r="D495" s="17" t="s">
        <v>17</v>
      </c>
      <c r="E495" s="33"/>
      <c r="F495" s="33"/>
      <c r="G495" s="33"/>
      <c r="H495" s="33"/>
      <c r="I495" s="33"/>
      <c r="J495" s="19">
        <v>0</v>
      </c>
      <c r="K495" s="27">
        <v>0</v>
      </c>
      <c r="L495" s="25">
        <v>0</v>
      </c>
      <c r="M495" s="66"/>
    </row>
    <row r="496" spans="1:13" ht="51.75" hidden="1" customHeight="1" thickBot="1" x14ac:dyDescent="0.3">
      <c r="A496" s="76"/>
      <c r="B496" s="79"/>
      <c r="C496" s="79"/>
      <c r="D496" s="17" t="s">
        <v>3</v>
      </c>
      <c r="E496" s="33"/>
      <c r="F496" s="33"/>
      <c r="G496" s="33"/>
      <c r="H496" s="33"/>
      <c r="I496" s="33"/>
      <c r="J496" s="19">
        <v>0</v>
      </c>
      <c r="K496" s="27">
        <v>0</v>
      </c>
      <c r="L496" s="25">
        <v>0</v>
      </c>
      <c r="M496" s="67"/>
    </row>
    <row r="497" spans="1:13" ht="47.25" hidden="1" customHeight="1" thickBot="1" x14ac:dyDescent="0.3">
      <c r="A497" s="76"/>
      <c r="B497" s="79"/>
      <c r="C497" s="79"/>
      <c r="D497" s="17" t="s">
        <v>4</v>
      </c>
      <c r="E497" s="33"/>
      <c r="F497" s="33"/>
      <c r="G497" s="33"/>
      <c r="H497" s="33"/>
      <c r="I497" s="33"/>
      <c r="J497" s="19">
        <v>0</v>
      </c>
      <c r="K497" s="27">
        <v>0</v>
      </c>
      <c r="L497" s="25">
        <v>0</v>
      </c>
      <c r="M497" s="67"/>
    </row>
    <row r="498" spans="1:13" ht="37.5" hidden="1" customHeight="1" thickBot="1" x14ac:dyDescent="0.3">
      <c r="A498" s="76"/>
      <c r="B498" s="79"/>
      <c r="C498" s="79"/>
      <c r="D498" s="17" t="s">
        <v>5</v>
      </c>
      <c r="E498" s="33"/>
      <c r="F498" s="33"/>
      <c r="G498" s="33"/>
      <c r="H498" s="33"/>
      <c r="I498" s="33"/>
      <c r="J498" s="19">
        <v>0</v>
      </c>
      <c r="K498" s="27">
        <v>0</v>
      </c>
      <c r="L498" s="25">
        <v>0</v>
      </c>
      <c r="M498" s="67"/>
    </row>
    <row r="499" spans="1:13" ht="28.5" hidden="1" customHeight="1" thickBot="1" x14ac:dyDescent="0.3">
      <c r="A499" s="77"/>
      <c r="B499" s="80"/>
      <c r="C499" s="80"/>
      <c r="D499" s="17" t="s">
        <v>6</v>
      </c>
      <c r="E499" s="33"/>
      <c r="F499" s="33"/>
      <c r="G499" s="33"/>
      <c r="H499" s="33"/>
      <c r="I499" s="33"/>
      <c r="J499" s="19">
        <f t="shared" ref="J499" si="299">J495+J496+J497+J498</f>
        <v>0</v>
      </c>
      <c r="K499" s="27">
        <f t="shared" ref="K499:L499" si="300">K495+K496+K497+K498</f>
        <v>0</v>
      </c>
      <c r="L499" s="25">
        <f t="shared" si="300"/>
        <v>0</v>
      </c>
      <c r="M499" s="68"/>
    </row>
    <row r="500" spans="1:13" ht="50.25" hidden="1" customHeight="1" thickBot="1" x14ac:dyDescent="0.3">
      <c r="A500" s="75" t="s">
        <v>162</v>
      </c>
      <c r="B500" s="78" t="s">
        <v>95</v>
      </c>
      <c r="C500" s="78"/>
      <c r="D500" s="17" t="s">
        <v>17</v>
      </c>
      <c r="E500" s="33"/>
      <c r="F500" s="33"/>
      <c r="G500" s="33"/>
      <c r="H500" s="33"/>
      <c r="I500" s="33"/>
      <c r="J500" s="19">
        <v>0</v>
      </c>
      <c r="K500" s="27">
        <v>0</v>
      </c>
      <c r="L500" s="25">
        <v>0</v>
      </c>
      <c r="M500" s="66"/>
    </row>
    <row r="501" spans="1:13" ht="50.25" hidden="1" customHeight="1" thickBot="1" x14ac:dyDescent="0.3">
      <c r="A501" s="76"/>
      <c r="B501" s="79"/>
      <c r="C501" s="79"/>
      <c r="D501" s="17" t="s">
        <v>3</v>
      </c>
      <c r="E501" s="33"/>
      <c r="F501" s="33"/>
      <c r="G501" s="33"/>
      <c r="H501" s="33"/>
      <c r="I501" s="33"/>
      <c r="J501" s="19">
        <v>0</v>
      </c>
      <c r="K501" s="27">
        <v>0</v>
      </c>
      <c r="L501" s="25">
        <v>0</v>
      </c>
      <c r="M501" s="67"/>
    </row>
    <row r="502" spans="1:13" ht="50.25" hidden="1" customHeight="1" thickBot="1" x14ac:dyDescent="0.3">
      <c r="A502" s="76"/>
      <c r="B502" s="79"/>
      <c r="C502" s="79"/>
      <c r="D502" s="17" t="s">
        <v>4</v>
      </c>
      <c r="E502" s="33"/>
      <c r="F502" s="33"/>
      <c r="G502" s="33"/>
      <c r="H502" s="33"/>
      <c r="I502" s="33"/>
      <c r="J502" s="19">
        <v>0</v>
      </c>
      <c r="K502" s="27">
        <v>0</v>
      </c>
      <c r="L502" s="25">
        <v>0</v>
      </c>
      <c r="M502" s="67"/>
    </row>
    <row r="503" spans="1:13" ht="37.5" hidden="1" customHeight="1" thickBot="1" x14ac:dyDescent="0.3">
      <c r="A503" s="76"/>
      <c r="B503" s="79"/>
      <c r="C503" s="79"/>
      <c r="D503" s="17" t="s">
        <v>5</v>
      </c>
      <c r="E503" s="33"/>
      <c r="F503" s="33"/>
      <c r="G503" s="33"/>
      <c r="H503" s="33"/>
      <c r="I503" s="33"/>
      <c r="J503" s="19">
        <v>0</v>
      </c>
      <c r="K503" s="27">
        <v>0</v>
      </c>
      <c r="L503" s="25">
        <v>0</v>
      </c>
      <c r="M503" s="67"/>
    </row>
    <row r="504" spans="1:13" ht="30.75" hidden="1" customHeight="1" thickBot="1" x14ac:dyDescent="0.3">
      <c r="A504" s="77"/>
      <c r="B504" s="80"/>
      <c r="C504" s="80"/>
      <c r="D504" s="17" t="s">
        <v>6</v>
      </c>
      <c r="E504" s="33"/>
      <c r="F504" s="33"/>
      <c r="G504" s="33"/>
      <c r="H504" s="33"/>
      <c r="I504" s="33"/>
      <c r="J504" s="19">
        <f t="shared" ref="J504" si="301">J500+J501+J502+J503</f>
        <v>0</v>
      </c>
      <c r="K504" s="27">
        <f t="shared" ref="K504:L504" si="302">K500+K501+K502+K503</f>
        <v>0</v>
      </c>
      <c r="L504" s="25">
        <f t="shared" si="302"/>
        <v>0</v>
      </c>
      <c r="M504" s="68"/>
    </row>
    <row r="505" spans="1:13" ht="46.5" hidden="1" customHeight="1" thickBot="1" x14ac:dyDescent="0.3">
      <c r="A505" s="75" t="s">
        <v>163</v>
      </c>
      <c r="B505" s="78" t="s">
        <v>32</v>
      </c>
      <c r="C505" s="78"/>
      <c r="D505" s="17" t="s">
        <v>17</v>
      </c>
      <c r="E505" s="33"/>
      <c r="F505" s="33"/>
      <c r="G505" s="33"/>
      <c r="H505" s="33"/>
      <c r="I505" s="33"/>
      <c r="J505" s="19">
        <v>0</v>
      </c>
      <c r="K505" s="27">
        <v>0</v>
      </c>
      <c r="L505" s="25">
        <v>0</v>
      </c>
      <c r="M505" s="66"/>
    </row>
    <row r="506" spans="1:13" ht="49.5" hidden="1" customHeight="1" thickBot="1" x14ac:dyDescent="0.3">
      <c r="A506" s="76"/>
      <c r="B506" s="79"/>
      <c r="C506" s="79"/>
      <c r="D506" s="17" t="s">
        <v>3</v>
      </c>
      <c r="E506" s="33"/>
      <c r="F506" s="33"/>
      <c r="G506" s="33"/>
      <c r="H506" s="33"/>
      <c r="I506" s="33"/>
      <c r="J506" s="19">
        <v>0</v>
      </c>
      <c r="K506" s="27">
        <v>0</v>
      </c>
      <c r="L506" s="25">
        <v>0</v>
      </c>
      <c r="M506" s="67"/>
    </row>
    <row r="507" spans="1:13" ht="45" hidden="1" customHeight="1" thickBot="1" x14ac:dyDescent="0.3">
      <c r="A507" s="76"/>
      <c r="B507" s="79"/>
      <c r="C507" s="79"/>
      <c r="D507" s="17" t="s">
        <v>4</v>
      </c>
      <c r="E507" s="33"/>
      <c r="F507" s="33"/>
      <c r="G507" s="33"/>
      <c r="H507" s="33"/>
      <c r="I507" s="33"/>
      <c r="J507" s="19">
        <v>0</v>
      </c>
      <c r="K507" s="27">
        <v>0</v>
      </c>
      <c r="L507" s="25">
        <v>0</v>
      </c>
      <c r="M507" s="67"/>
    </row>
    <row r="508" spans="1:13" ht="32.25" hidden="1" customHeight="1" thickBot="1" x14ac:dyDescent="0.3">
      <c r="A508" s="76"/>
      <c r="B508" s="79"/>
      <c r="C508" s="79"/>
      <c r="D508" s="17" t="s">
        <v>5</v>
      </c>
      <c r="E508" s="33"/>
      <c r="F508" s="33"/>
      <c r="G508" s="33"/>
      <c r="H508" s="33"/>
      <c r="I508" s="33"/>
      <c r="J508" s="19">
        <v>0</v>
      </c>
      <c r="K508" s="27">
        <v>0</v>
      </c>
      <c r="L508" s="25">
        <v>0</v>
      </c>
      <c r="M508" s="67"/>
    </row>
    <row r="509" spans="1:13" ht="28.5" hidden="1" customHeight="1" thickBot="1" x14ac:dyDescent="0.3">
      <c r="A509" s="77"/>
      <c r="B509" s="80"/>
      <c r="C509" s="80"/>
      <c r="D509" s="17" t="s">
        <v>6</v>
      </c>
      <c r="E509" s="33"/>
      <c r="F509" s="33"/>
      <c r="G509" s="33"/>
      <c r="H509" s="33"/>
      <c r="I509" s="33"/>
      <c r="J509" s="19">
        <f t="shared" ref="J509" si="303">J505+J506+J507+J508</f>
        <v>0</v>
      </c>
      <c r="K509" s="27">
        <f t="shared" ref="K509:L509" si="304">K505+K506+K507+K508</f>
        <v>0</v>
      </c>
      <c r="L509" s="25">
        <f t="shared" si="304"/>
        <v>0</v>
      </c>
      <c r="M509" s="68"/>
    </row>
    <row r="510" spans="1:13" ht="48.75" customHeight="1" thickBot="1" x14ac:dyDescent="0.3">
      <c r="A510" s="75" t="s">
        <v>287</v>
      </c>
      <c r="B510" s="78" t="s">
        <v>36</v>
      </c>
      <c r="C510" s="78"/>
      <c r="D510" s="17" t="s">
        <v>17</v>
      </c>
      <c r="E510" s="33" t="s">
        <v>179</v>
      </c>
      <c r="F510" s="33" t="s">
        <v>180</v>
      </c>
      <c r="G510" s="33" t="s">
        <v>181</v>
      </c>
      <c r="H510" s="33" t="s">
        <v>180</v>
      </c>
      <c r="I510" s="33" t="s">
        <v>224</v>
      </c>
      <c r="J510" s="19">
        <f>363581.84-50000</f>
        <v>313581.84000000003</v>
      </c>
      <c r="K510" s="27">
        <v>0</v>
      </c>
      <c r="L510" s="25">
        <v>0</v>
      </c>
      <c r="M510" s="66"/>
    </row>
    <row r="511" spans="1:13" ht="50.25" customHeight="1" thickBot="1" x14ac:dyDescent="0.3">
      <c r="A511" s="76"/>
      <c r="B511" s="79"/>
      <c r="C511" s="79"/>
      <c r="D511" s="17" t="s">
        <v>3</v>
      </c>
      <c r="E511" s="33"/>
      <c r="F511" s="33"/>
      <c r="G511" s="33"/>
      <c r="H511" s="33"/>
      <c r="I511" s="33"/>
      <c r="J511" s="19">
        <v>0</v>
      </c>
      <c r="K511" s="27">
        <v>0</v>
      </c>
      <c r="L511" s="25">
        <v>0</v>
      </c>
      <c r="M511" s="67"/>
    </row>
    <row r="512" spans="1:13" ht="46.5" customHeight="1" thickBot="1" x14ac:dyDescent="0.3">
      <c r="A512" s="76"/>
      <c r="B512" s="79"/>
      <c r="C512" s="79"/>
      <c r="D512" s="17" t="s">
        <v>4</v>
      </c>
      <c r="E512" s="33" t="s">
        <v>179</v>
      </c>
      <c r="F512" s="33" t="s">
        <v>180</v>
      </c>
      <c r="G512" s="33" t="s">
        <v>181</v>
      </c>
      <c r="H512" s="33" t="s">
        <v>180</v>
      </c>
      <c r="I512" s="33" t="s">
        <v>224</v>
      </c>
      <c r="J512" s="19">
        <f>6908055-1062277.5</f>
        <v>5845777.5</v>
      </c>
      <c r="K512" s="27">
        <v>0</v>
      </c>
      <c r="L512" s="25">
        <v>0</v>
      </c>
      <c r="M512" s="67"/>
    </row>
    <row r="513" spans="1:13" ht="40.5" customHeight="1" thickBot="1" x14ac:dyDescent="0.3">
      <c r="A513" s="76"/>
      <c r="B513" s="79"/>
      <c r="C513" s="79"/>
      <c r="D513" s="17" t="s">
        <v>5</v>
      </c>
      <c r="E513" s="33"/>
      <c r="F513" s="33"/>
      <c r="G513" s="33"/>
      <c r="H513" s="33"/>
      <c r="I513" s="33"/>
      <c r="J513" s="19">
        <v>0</v>
      </c>
      <c r="K513" s="27">
        <v>0</v>
      </c>
      <c r="L513" s="25">
        <v>0</v>
      </c>
      <c r="M513" s="67"/>
    </row>
    <row r="514" spans="1:13" ht="27.75" customHeight="1" thickBot="1" x14ac:dyDescent="0.3">
      <c r="A514" s="77"/>
      <c r="B514" s="80"/>
      <c r="C514" s="80"/>
      <c r="D514" s="17" t="s">
        <v>6</v>
      </c>
      <c r="E514" s="33"/>
      <c r="F514" s="33"/>
      <c r="G514" s="33"/>
      <c r="H514" s="33"/>
      <c r="I514" s="33"/>
      <c r="J514" s="19">
        <f t="shared" ref="J514" si="305">J510+J511+J512+J513</f>
        <v>6159359.3399999999</v>
      </c>
      <c r="K514" s="27">
        <f t="shared" ref="K514:L514" si="306">K510+K511+K512+K513</f>
        <v>0</v>
      </c>
      <c r="L514" s="25">
        <f t="shared" si="306"/>
        <v>0</v>
      </c>
      <c r="M514" s="68"/>
    </row>
    <row r="515" spans="1:13" ht="47.25" hidden="1" customHeight="1" thickBot="1" x14ac:dyDescent="0.3">
      <c r="A515" s="75" t="s">
        <v>83</v>
      </c>
      <c r="B515" s="78" t="s">
        <v>102</v>
      </c>
      <c r="C515" s="78"/>
      <c r="D515" s="17" t="s">
        <v>17</v>
      </c>
      <c r="E515" s="33" t="s">
        <v>179</v>
      </c>
      <c r="F515" s="33" t="s">
        <v>180</v>
      </c>
      <c r="G515" s="33" t="s">
        <v>181</v>
      </c>
      <c r="H515" s="33" t="s">
        <v>242</v>
      </c>
      <c r="I515" s="33" t="s">
        <v>243</v>
      </c>
      <c r="J515" s="19">
        <v>409946.55</v>
      </c>
      <c r="K515" s="27">
        <v>0</v>
      </c>
      <c r="L515" s="25">
        <v>0</v>
      </c>
      <c r="M515" s="66"/>
    </row>
    <row r="516" spans="1:13" ht="52.5" hidden="1" customHeight="1" thickBot="1" x14ac:dyDescent="0.3">
      <c r="A516" s="76"/>
      <c r="B516" s="79"/>
      <c r="C516" s="79"/>
      <c r="D516" s="17" t="s">
        <v>3</v>
      </c>
      <c r="E516" s="33"/>
      <c r="F516" s="33"/>
      <c r="G516" s="33"/>
      <c r="H516" s="33"/>
      <c r="I516" s="33"/>
      <c r="J516" s="19">
        <v>0</v>
      </c>
      <c r="K516" s="27">
        <v>0</v>
      </c>
      <c r="L516" s="25">
        <v>0</v>
      </c>
      <c r="M516" s="67"/>
    </row>
    <row r="517" spans="1:13" ht="44.25" hidden="1" customHeight="1" thickBot="1" x14ac:dyDescent="0.3">
      <c r="A517" s="76"/>
      <c r="B517" s="79"/>
      <c r="C517" s="79"/>
      <c r="D517" s="17" t="s">
        <v>4</v>
      </c>
      <c r="E517" s="33"/>
      <c r="F517" s="33"/>
      <c r="G517" s="33"/>
      <c r="H517" s="33"/>
      <c r="I517" s="33"/>
      <c r="J517" s="19">
        <v>0</v>
      </c>
      <c r="K517" s="27">
        <v>0</v>
      </c>
      <c r="L517" s="25">
        <v>0</v>
      </c>
      <c r="M517" s="67"/>
    </row>
    <row r="518" spans="1:13" ht="29.25" hidden="1" customHeight="1" thickBot="1" x14ac:dyDescent="0.3">
      <c r="A518" s="76"/>
      <c r="B518" s="79"/>
      <c r="C518" s="79"/>
      <c r="D518" s="17" t="s">
        <v>5</v>
      </c>
      <c r="E518" s="33"/>
      <c r="F518" s="33"/>
      <c r="G518" s="33"/>
      <c r="H518" s="33"/>
      <c r="I518" s="33"/>
      <c r="J518" s="19">
        <v>0</v>
      </c>
      <c r="K518" s="27">
        <v>0</v>
      </c>
      <c r="L518" s="25">
        <v>0</v>
      </c>
      <c r="M518" s="67"/>
    </row>
    <row r="519" spans="1:13" ht="27.75" hidden="1" customHeight="1" thickBot="1" x14ac:dyDescent="0.3">
      <c r="A519" s="77"/>
      <c r="B519" s="80"/>
      <c r="C519" s="80"/>
      <c r="D519" s="17" t="s">
        <v>6</v>
      </c>
      <c r="E519" s="33"/>
      <c r="F519" s="33"/>
      <c r="G519" s="33"/>
      <c r="H519" s="33"/>
      <c r="I519" s="33"/>
      <c r="J519" s="19">
        <f t="shared" ref="J519:L519" si="307">J515+J516+J517+J518</f>
        <v>409946.55</v>
      </c>
      <c r="K519" s="27">
        <f t="shared" si="307"/>
        <v>0</v>
      </c>
      <c r="L519" s="25">
        <f t="shared" si="307"/>
        <v>0</v>
      </c>
      <c r="M519" s="68"/>
    </row>
    <row r="520" spans="1:13" ht="45.75" hidden="1" customHeight="1" thickBot="1" x14ac:dyDescent="0.3">
      <c r="A520" s="75" t="s">
        <v>164</v>
      </c>
      <c r="B520" s="78" t="s">
        <v>100</v>
      </c>
      <c r="C520" s="78"/>
      <c r="D520" s="17" t="s">
        <v>17</v>
      </c>
      <c r="E520" s="33"/>
      <c r="F520" s="33"/>
      <c r="G520" s="33"/>
      <c r="H520" s="33"/>
      <c r="I520" s="33"/>
      <c r="J520" s="19">
        <f>J525</f>
        <v>0</v>
      </c>
      <c r="K520" s="27">
        <f t="shared" ref="K520:L520" si="308">K525</f>
        <v>0</v>
      </c>
      <c r="L520" s="25">
        <f t="shared" si="308"/>
        <v>0</v>
      </c>
      <c r="M520" s="66">
        <v>68</v>
      </c>
    </row>
    <row r="521" spans="1:13" ht="43.5" hidden="1" customHeight="1" thickBot="1" x14ac:dyDescent="0.3">
      <c r="A521" s="76"/>
      <c r="B521" s="79"/>
      <c r="C521" s="79"/>
      <c r="D521" s="17" t="s">
        <v>3</v>
      </c>
      <c r="E521" s="33"/>
      <c r="F521" s="33"/>
      <c r="G521" s="33"/>
      <c r="H521" s="33"/>
      <c r="I521" s="33"/>
      <c r="J521" s="19">
        <f>J526</f>
        <v>0</v>
      </c>
      <c r="K521" s="27">
        <f t="shared" ref="K521:L521" si="309">K526</f>
        <v>0</v>
      </c>
      <c r="L521" s="25">
        <f t="shared" si="309"/>
        <v>0</v>
      </c>
      <c r="M521" s="67"/>
    </row>
    <row r="522" spans="1:13" ht="45" hidden="1" customHeight="1" thickBot="1" x14ac:dyDescent="0.3">
      <c r="A522" s="76"/>
      <c r="B522" s="79"/>
      <c r="C522" s="79"/>
      <c r="D522" s="17" t="s">
        <v>4</v>
      </c>
      <c r="E522" s="33"/>
      <c r="F522" s="33"/>
      <c r="G522" s="33"/>
      <c r="H522" s="33"/>
      <c r="I522" s="33"/>
      <c r="J522" s="19">
        <f>J527</f>
        <v>0</v>
      </c>
      <c r="K522" s="27">
        <f t="shared" ref="K522:L522" si="310">K527</f>
        <v>0</v>
      </c>
      <c r="L522" s="25">
        <f t="shared" si="310"/>
        <v>0</v>
      </c>
      <c r="M522" s="67"/>
    </row>
    <row r="523" spans="1:13" ht="39.75" hidden="1" customHeight="1" thickBot="1" x14ac:dyDescent="0.3">
      <c r="A523" s="76"/>
      <c r="B523" s="79"/>
      <c r="C523" s="79"/>
      <c r="D523" s="17" t="s">
        <v>5</v>
      </c>
      <c r="E523" s="33"/>
      <c r="F523" s="33"/>
      <c r="G523" s="33"/>
      <c r="H523" s="33"/>
      <c r="I523" s="33"/>
      <c r="J523" s="19">
        <f>J528</f>
        <v>0</v>
      </c>
      <c r="K523" s="27">
        <f t="shared" ref="K523:L523" si="311">K528</f>
        <v>0</v>
      </c>
      <c r="L523" s="25">
        <f t="shared" si="311"/>
        <v>0</v>
      </c>
      <c r="M523" s="67"/>
    </row>
    <row r="524" spans="1:13" ht="27.75" hidden="1" customHeight="1" thickBot="1" x14ac:dyDescent="0.3">
      <c r="A524" s="77"/>
      <c r="B524" s="80"/>
      <c r="C524" s="80"/>
      <c r="D524" s="17" t="s">
        <v>6</v>
      </c>
      <c r="E524" s="33"/>
      <c r="F524" s="33"/>
      <c r="G524" s="33"/>
      <c r="H524" s="33"/>
      <c r="I524" s="33"/>
      <c r="J524" s="19">
        <f t="shared" ref="J524:L524" si="312">J520+J521+J522+J523</f>
        <v>0</v>
      </c>
      <c r="K524" s="27">
        <f t="shared" si="312"/>
        <v>0</v>
      </c>
      <c r="L524" s="25">
        <f t="shared" si="312"/>
        <v>0</v>
      </c>
      <c r="M524" s="68"/>
    </row>
    <row r="525" spans="1:13" ht="49.5" hidden="1" customHeight="1" thickBot="1" x14ac:dyDescent="0.3">
      <c r="A525" s="75" t="s">
        <v>89</v>
      </c>
      <c r="B525" s="78" t="s">
        <v>142</v>
      </c>
      <c r="C525" s="78"/>
      <c r="D525" s="17" t="s">
        <v>17</v>
      </c>
      <c r="E525" s="33"/>
      <c r="F525" s="33"/>
      <c r="G525" s="33"/>
      <c r="H525" s="33"/>
      <c r="I525" s="33"/>
      <c r="J525" s="19">
        <v>0</v>
      </c>
      <c r="K525" s="27">
        <v>0</v>
      </c>
      <c r="L525" s="25">
        <v>0</v>
      </c>
      <c r="M525" s="66"/>
    </row>
    <row r="526" spans="1:13" ht="50.25" hidden="1" customHeight="1" thickBot="1" x14ac:dyDescent="0.3">
      <c r="A526" s="76"/>
      <c r="B526" s="79"/>
      <c r="C526" s="79"/>
      <c r="D526" s="17" t="s">
        <v>3</v>
      </c>
      <c r="E526" s="33"/>
      <c r="F526" s="33"/>
      <c r="G526" s="33"/>
      <c r="H526" s="33"/>
      <c r="I526" s="33"/>
      <c r="J526" s="19">
        <v>0</v>
      </c>
      <c r="K526" s="27">
        <v>0</v>
      </c>
      <c r="L526" s="25">
        <v>0</v>
      </c>
      <c r="M526" s="67"/>
    </row>
    <row r="527" spans="1:13" ht="43.5" hidden="1" customHeight="1" thickBot="1" x14ac:dyDescent="0.3">
      <c r="A527" s="76"/>
      <c r="B527" s="79"/>
      <c r="C527" s="79"/>
      <c r="D527" s="17" t="s">
        <v>4</v>
      </c>
      <c r="E527" s="33"/>
      <c r="F527" s="33"/>
      <c r="G527" s="33"/>
      <c r="H527" s="33"/>
      <c r="I527" s="33"/>
      <c r="J527" s="19">
        <v>0</v>
      </c>
      <c r="K527" s="27">
        <v>0</v>
      </c>
      <c r="L527" s="25">
        <v>0</v>
      </c>
      <c r="M527" s="67"/>
    </row>
    <row r="528" spans="1:13" ht="39.75" hidden="1" customHeight="1" thickBot="1" x14ac:dyDescent="0.3">
      <c r="A528" s="76"/>
      <c r="B528" s="79"/>
      <c r="C528" s="79"/>
      <c r="D528" s="17" t="s">
        <v>5</v>
      </c>
      <c r="E528" s="33"/>
      <c r="F528" s="33"/>
      <c r="G528" s="33"/>
      <c r="H528" s="33"/>
      <c r="I528" s="33"/>
      <c r="J528" s="19">
        <v>0</v>
      </c>
      <c r="K528" s="27">
        <v>0</v>
      </c>
      <c r="L528" s="25">
        <v>0</v>
      </c>
      <c r="M528" s="67"/>
    </row>
    <row r="529" spans="1:13" ht="27.75" hidden="1" customHeight="1" thickBot="1" x14ac:dyDescent="0.3">
      <c r="A529" s="77"/>
      <c r="B529" s="80"/>
      <c r="C529" s="80"/>
      <c r="D529" s="17" t="s">
        <v>6</v>
      </c>
      <c r="E529" s="33"/>
      <c r="F529" s="33"/>
      <c r="G529" s="33"/>
      <c r="H529" s="33"/>
      <c r="I529" s="33"/>
      <c r="J529" s="19">
        <f t="shared" ref="J529:L529" si="313">J525+J526+J527+J528</f>
        <v>0</v>
      </c>
      <c r="K529" s="27">
        <f t="shared" si="313"/>
        <v>0</v>
      </c>
      <c r="L529" s="25">
        <f t="shared" si="313"/>
        <v>0</v>
      </c>
      <c r="M529" s="68"/>
    </row>
    <row r="530" spans="1:13" ht="45" hidden="1" customHeight="1" thickBot="1" x14ac:dyDescent="0.3">
      <c r="A530" s="84">
        <v>26</v>
      </c>
      <c r="B530" s="78" t="s">
        <v>86</v>
      </c>
      <c r="C530" s="78"/>
      <c r="D530" s="17" t="s">
        <v>17</v>
      </c>
      <c r="E530" s="33"/>
      <c r="F530" s="33"/>
      <c r="G530" s="33"/>
      <c r="H530" s="33"/>
      <c r="I530" s="33"/>
      <c r="J530" s="19">
        <f>J535</f>
        <v>0</v>
      </c>
      <c r="K530" s="27">
        <f t="shared" ref="K530:L530" si="314">K535</f>
        <v>0</v>
      </c>
      <c r="L530" s="25">
        <f t="shared" si="314"/>
        <v>0</v>
      </c>
      <c r="M530" s="66">
        <v>66</v>
      </c>
    </row>
    <row r="531" spans="1:13" ht="54" hidden="1" customHeight="1" thickBot="1" x14ac:dyDescent="0.3">
      <c r="A531" s="85"/>
      <c r="B531" s="79"/>
      <c r="C531" s="79"/>
      <c r="D531" s="17" t="s">
        <v>3</v>
      </c>
      <c r="E531" s="33"/>
      <c r="F531" s="33"/>
      <c r="G531" s="33"/>
      <c r="H531" s="33"/>
      <c r="I531" s="33"/>
      <c r="J531" s="19">
        <f t="shared" ref="J531:J533" si="315">J536</f>
        <v>0</v>
      </c>
      <c r="K531" s="27">
        <f t="shared" ref="K531:L531" si="316">K536</f>
        <v>0</v>
      </c>
      <c r="L531" s="25">
        <f t="shared" si="316"/>
        <v>0</v>
      </c>
      <c r="M531" s="67"/>
    </row>
    <row r="532" spans="1:13" ht="51.75" hidden="1" customHeight="1" thickBot="1" x14ac:dyDescent="0.3">
      <c r="A532" s="85"/>
      <c r="B532" s="79"/>
      <c r="C532" s="79"/>
      <c r="D532" s="17" t="s">
        <v>4</v>
      </c>
      <c r="E532" s="33"/>
      <c r="F532" s="33"/>
      <c r="G532" s="33"/>
      <c r="H532" s="33"/>
      <c r="I532" s="33"/>
      <c r="J532" s="19">
        <f t="shared" si="315"/>
        <v>0</v>
      </c>
      <c r="K532" s="27">
        <f t="shared" ref="K532:L532" si="317">K537</f>
        <v>0</v>
      </c>
      <c r="L532" s="25">
        <f t="shared" si="317"/>
        <v>0</v>
      </c>
      <c r="M532" s="67"/>
    </row>
    <row r="533" spans="1:13" ht="37.5" hidden="1" customHeight="1" thickBot="1" x14ac:dyDescent="0.3">
      <c r="A533" s="85"/>
      <c r="B533" s="79"/>
      <c r="C533" s="79"/>
      <c r="D533" s="17" t="s">
        <v>5</v>
      </c>
      <c r="E533" s="33"/>
      <c r="F533" s="33"/>
      <c r="G533" s="33"/>
      <c r="H533" s="33"/>
      <c r="I533" s="33"/>
      <c r="J533" s="19">
        <f t="shared" si="315"/>
        <v>0</v>
      </c>
      <c r="K533" s="27">
        <f t="shared" ref="K533:L533" si="318">K538</f>
        <v>0</v>
      </c>
      <c r="L533" s="25">
        <f t="shared" si="318"/>
        <v>0</v>
      </c>
      <c r="M533" s="67"/>
    </row>
    <row r="534" spans="1:13" ht="27.75" hidden="1" customHeight="1" thickBot="1" x14ac:dyDescent="0.3">
      <c r="A534" s="86"/>
      <c r="B534" s="80"/>
      <c r="C534" s="80"/>
      <c r="D534" s="17" t="s">
        <v>6</v>
      </c>
      <c r="E534" s="33"/>
      <c r="F534" s="33"/>
      <c r="G534" s="33"/>
      <c r="H534" s="33"/>
      <c r="I534" s="33"/>
      <c r="J534" s="19">
        <f t="shared" ref="J534" si="319">J530+J531+J532+J533</f>
        <v>0</v>
      </c>
      <c r="K534" s="27">
        <f t="shared" ref="K534:L534" si="320">K530+K531+K532+K533</f>
        <v>0</v>
      </c>
      <c r="L534" s="25">
        <f t="shared" si="320"/>
        <v>0</v>
      </c>
      <c r="M534" s="68"/>
    </row>
    <row r="535" spans="1:13" ht="50.25" hidden="1" customHeight="1" thickBot="1" x14ac:dyDescent="0.3">
      <c r="A535" s="75" t="s">
        <v>90</v>
      </c>
      <c r="B535" s="78" t="s">
        <v>151</v>
      </c>
      <c r="C535" s="78"/>
      <c r="D535" s="17" t="s">
        <v>17</v>
      </c>
      <c r="E535" s="33"/>
      <c r="F535" s="33"/>
      <c r="G535" s="33"/>
      <c r="H535" s="33"/>
      <c r="I535" s="33"/>
      <c r="J535" s="19">
        <v>0</v>
      </c>
      <c r="K535" s="27">
        <v>0</v>
      </c>
      <c r="L535" s="25">
        <v>0</v>
      </c>
      <c r="M535" s="66"/>
    </row>
    <row r="536" spans="1:13" ht="50.25" hidden="1" customHeight="1" thickBot="1" x14ac:dyDescent="0.3">
      <c r="A536" s="76"/>
      <c r="B536" s="79"/>
      <c r="C536" s="79"/>
      <c r="D536" s="17" t="s">
        <v>3</v>
      </c>
      <c r="E536" s="33"/>
      <c r="F536" s="33"/>
      <c r="G536" s="33"/>
      <c r="H536" s="33"/>
      <c r="I536" s="33"/>
      <c r="J536" s="19">
        <v>0</v>
      </c>
      <c r="K536" s="27">
        <v>0</v>
      </c>
      <c r="L536" s="25">
        <v>0</v>
      </c>
      <c r="M536" s="67"/>
    </row>
    <row r="537" spans="1:13" ht="50.25" hidden="1" customHeight="1" thickBot="1" x14ac:dyDescent="0.3">
      <c r="A537" s="76"/>
      <c r="B537" s="79"/>
      <c r="C537" s="79"/>
      <c r="D537" s="17" t="s">
        <v>4</v>
      </c>
      <c r="E537" s="33"/>
      <c r="F537" s="33"/>
      <c r="G537" s="33"/>
      <c r="H537" s="33"/>
      <c r="I537" s="33"/>
      <c r="J537" s="19">
        <v>0</v>
      </c>
      <c r="K537" s="27">
        <v>0</v>
      </c>
      <c r="L537" s="25">
        <v>0</v>
      </c>
      <c r="M537" s="67"/>
    </row>
    <row r="538" spans="1:13" ht="39" hidden="1" customHeight="1" thickBot="1" x14ac:dyDescent="0.3">
      <c r="A538" s="76"/>
      <c r="B538" s="79"/>
      <c r="C538" s="79"/>
      <c r="D538" s="17" t="s">
        <v>5</v>
      </c>
      <c r="E538" s="33"/>
      <c r="F538" s="33"/>
      <c r="G538" s="33"/>
      <c r="H538" s="33"/>
      <c r="I538" s="33"/>
      <c r="J538" s="19">
        <v>0</v>
      </c>
      <c r="K538" s="27">
        <v>0</v>
      </c>
      <c r="L538" s="25">
        <v>0</v>
      </c>
      <c r="M538" s="67"/>
    </row>
    <row r="539" spans="1:13" ht="29.25" hidden="1" customHeight="1" thickBot="1" x14ac:dyDescent="0.3">
      <c r="A539" s="77"/>
      <c r="B539" s="80"/>
      <c r="C539" s="80"/>
      <c r="D539" s="17" t="s">
        <v>6</v>
      </c>
      <c r="E539" s="33"/>
      <c r="F539" s="33"/>
      <c r="G539" s="33"/>
      <c r="H539" s="33"/>
      <c r="I539" s="33"/>
      <c r="J539" s="19">
        <f t="shared" ref="J539" si="321">J535+J536+J537+J538</f>
        <v>0</v>
      </c>
      <c r="K539" s="27">
        <f t="shared" ref="K539:L539" si="322">K535+K536+K537+K538</f>
        <v>0</v>
      </c>
      <c r="L539" s="25">
        <f t="shared" si="322"/>
        <v>0</v>
      </c>
      <c r="M539" s="68"/>
    </row>
    <row r="540" spans="1:13" ht="44.25" customHeight="1" thickBot="1" x14ac:dyDescent="0.3">
      <c r="A540" s="84">
        <v>22</v>
      </c>
      <c r="B540" s="78" t="s">
        <v>88</v>
      </c>
      <c r="C540" s="78"/>
      <c r="D540" s="104" t="s">
        <v>17</v>
      </c>
      <c r="E540" s="33" t="s">
        <v>179</v>
      </c>
      <c r="F540" s="33" t="s">
        <v>180</v>
      </c>
      <c r="G540" s="33" t="s">
        <v>181</v>
      </c>
      <c r="H540" s="33" t="s">
        <v>180</v>
      </c>
      <c r="I540" s="33" t="s">
        <v>243</v>
      </c>
      <c r="J540" s="19">
        <f>J546</f>
        <v>0</v>
      </c>
      <c r="K540" s="27">
        <f t="shared" ref="K540:L540" si="323">K546</f>
        <v>0</v>
      </c>
      <c r="L540" s="25">
        <f t="shared" si="323"/>
        <v>0</v>
      </c>
      <c r="M540" s="66">
        <v>57</v>
      </c>
    </row>
    <row r="541" spans="1:13" ht="44.25" customHeight="1" thickBot="1" x14ac:dyDescent="0.3">
      <c r="A541" s="85"/>
      <c r="B541" s="79"/>
      <c r="C541" s="79"/>
      <c r="D541" s="101"/>
      <c r="E541" s="33" t="s">
        <v>179</v>
      </c>
      <c r="F541" s="33" t="s">
        <v>180</v>
      </c>
      <c r="G541" s="33" t="s">
        <v>181</v>
      </c>
      <c r="H541" s="33" t="s">
        <v>180</v>
      </c>
      <c r="I541" s="33" t="s">
        <v>224</v>
      </c>
      <c r="J541" s="19">
        <v>0</v>
      </c>
      <c r="K541" s="27">
        <f>K551</f>
        <v>2545071</v>
      </c>
      <c r="L541" s="25">
        <v>0</v>
      </c>
      <c r="M541" s="67"/>
    </row>
    <row r="542" spans="1:13" ht="46.5" customHeight="1" thickBot="1" x14ac:dyDescent="0.3">
      <c r="A542" s="85"/>
      <c r="B542" s="79"/>
      <c r="C542" s="79"/>
      <c r="D542" s="17" t="s">
        <v>3</v>
      </c>
      <c r="E542" s="33"/>
      <c r="F542" s="33"/>
      <c r="G542" s="33"/>
      <c r="H542" s="33"/>
      <c r="I542" s="33"/>
      <c r="J542" s="19"/>
      <c r="K542" s="27"/>
      <c r="L542" s="25"/>
      <c r="M542" s="67"/>
    </row>
    <row r="543" spans="1:13" ht="52.5" customHeight="1" thickBot="1" x14ac:dyDescent="0.3">
      <c r="A543" s="85"/>
      <c r="B543" s="79"/>
      <c r="C543" s="79"/>
      <c r="D543" s="17" t="s">
        <v>4</v>
      </c>
      <c r="E543" s="33"/>
      <c r="F543" s="33"/>
      <c r="G543" s="33"/>
      <c r="H543" s="33"/>
      <c r="I543" s="33"/>
      <c r="J543" s="19">
        <f t="shared" ref="J543:J544" si="324">J553</f>
        <v>0</v>
      </c>
      <c r="K543" s="27">
        <f t="shared" ref="K543:L543" si="325">K553</f>
        <v>0</v>
      </c>
      <c r="L543" s="25">
        <f t="shared" si="325"/>
        <v>0</v>
      </c>
      <c r="M543" s="67"/>
    </row>
    <row r="544" spans="1:13" ht="38.25" customHeight="1" thickBot="1" x14ac:dyDescent="0.3">
      <c r="A544" s="85"/>
      <c r="B544" s="79"/>
      <c r="C544" s="79"/>
      <c r="D544" s="17" t="s">
        <v>5</v>
      </c>
      <c r="E544" s="33"/>
      <c r="F544" s="33"/>
      <c r="G544" s="33"/>
      <c r="H544" s="33"/>
      <c r="I544" s="33"/>
      <c r="J544" s="19">
        <f t="shared" si="324"/>
        <v>0</v>
      </c>
      <c r="K544" s="27">
        <f t="shared" ref="K544:L544" si="326">K554</f>
        <v>0</v>
      </c>
      <c r="L544" s="25">
        <f t="shared" si="326"/>
        <v>0</v>
      </c>
      <c r="M544" s="67"/>
    </row>
    <row r="545" spans="1:13" ht="23.25" customHeight="1" thickBot="1" x14ac:dyDescent="0.3">
      <c r="A545" s="86"/>
      <c r="B545" s="80"/>
      <c r="C545" s="80"/>
      <c r="D545" s="17" t="s">
        <v>6</v>
      </c>
      <c r="E545" s="33"/>
      <c r="F545" s="33"/>
      <c r="G545" s="33"/>
      <c r="H545" s="33"/>
      <c r="I545" s="33"/>
      <c r="J545" s="19">
        <f t="shared" ref="J545:L545" si="327">J540+J542+J543+J544</f>
        <v>0</v>
      </c>
      <c r="K545" s="27">
        <f>K541</f>
        <v>2545071</v>
      </c>
      <c r="L545" s="25">
        <f t="shared" si="327"/>
        <v>0</v>
      </c>
      <c r="M545" s="68"/>
    </row>
    <row r="546" spans="1:13" ht="57" hidden="1" customHeight="1" thickBot="1" x14ac:dyDescent="0.3">
      <c r="A546" s="75" t="s">
        <v>84</v>
      </c>
      <c r="B546" s="78" t="s">
        <v>102</v>
      </c>
      <c r="C546" s="78"/>
      <c r="D546" s="17" t="s">
        <v>17</v>
      </c>
      <c r="E546" s="33" t="s">
        <v>179</v>
      </c>
      <c r="F546" s="33" t="s">
        <v>180</v>
      </c>
      <c r="G546" s="33" t="s">
        <v>181</v>
      </c>
      <c r="H546" s="33" t="s">
        <v>223</v>
      </c>
      <c r="I546" s="33" t="s">
        <v>243</v>
      </c>
      <c r="J546" s="19">
        <f>800000-800000</f>
        <v>0</v>
      </c>
      <c r="K546" s="27">
        <v>0</v>
      </c>
      <c r="L546" s="25">
        <v>0</v>
      </c>
      <c r="M546" s="66"/>
    </row>
    <row r="547" spans="1:13" ht="55.5" hidden="1" customHeight="1" thickBot="1" x14ac:dyDescent="0.3">
      <c r="A547" s="76"/>
      <c r="B547" s="79"/>
      <c r="C547" s="79"/>
      <c r="D547" s="17" t="s">
        <v>3</v>
      </c>
      <c r="E547" s="33"/>
      <c r="F547" s="33"/>
      <c r="G547" s="33"/>
      <c r="H547" s="33"/>
      <c r="I547" s="33"/>
      <c r="J547" s="19">
        <v>0</v>
      </c>
      <c r="K547" s="27">
        <v>0</v>
      </c>
      <c r="L547" s="25">
        <v>0</v>
      </c>
      <c r="M547" s="67"/>
    </row>
    <row r="548" spans="1:13" ht="55.5" hidden="1" customHeight="1" thickBot="1" x14ac:dyDescent="0.3">
      <c r="A548" s="76"/>
      <c r="B548" s="79"/>
      <c r="C548" s="79"/>
      <c r="D548" s="17" t="s">
        <v>4</v>
      </c>
      <c r="E548" s="33"/>
      <c r="F548" s="33"/>
      <c r="G548" s="33"/>
      <c r="H548" s="33"/>
      <c r="I548" s="33"/>
      <c r="J548" s="19">
        <v>0</v>
      </c>
      <c r="K548" s="27">
        <v>0</v>
      </c>
      <c r="L548" s="25">
        <v>0</v>
      </c>
      <c r="M548" s="67"/>
    </row>
    <row r="549" spans="1:13" ht="36" hidden="1" customHeight="1" thickBot="1" x14ac:dyDescent="0.3">
      <c r="A549" s="76"/>
      <c r="B549" s="79"/>
      <c r="C549" s="79"/>
      <c r="D549" s="17" t="s">
        <v>5</v>
      </c>
      <c r="E549" s="33"/>
      <c r="F549" s="33"/>
      <c r="G549" s="33"/>
      <c r="H549" s="33"/>
      <c r="I549" s="33"/>
      <c r="J549" s="19">
        <v>0</v>
      </c>
      <c r="K549" s="27">
        <v>0</v>
      </c>
      <c r="L549" s="25">
        <v>0</v>
      </c>
      <c r="M549" s="67"/>
    </row>
    <row r="550" spans="1:13" ht="23.25" hidden="1" customHeight="1" thickBot="1" x14ac:dyDescent="0.3">
      <c r="A550" s="77"/>
      <c r="B550" s="80"/>
      <c r="C550" s="80"/>
      <c r="D550" s="17" t="s">
        <v>6</v>
      </c>
      <c r="E550" s="33"/>
      <c r="F550" s="33"/>
      <c r="G550" s="33"/>
      <c r="H550" s="33"/>
      <c r="I550" s="33"/>
      <c r="J550" s="19">
        <f t="shared" ref="J550:L550" si="328">J546+J547+J548+J549</f>
        <v>0</v>
      </c>
      <c r="K550" s="27">
        <f t="shared" si="328"/>
        <v>0</v>
      </c>
      <c r="L550" s="25">
        <f t="shared" si="328"/>
        <v>0</v>
      </c>
      <c r="M550" s="68"/>
    </row>
    <row r="551" spans="1:13" ht="50.25" customHeight="1" thickBot="1" x14ac:dyDescent="0.3">
      <c r="A551" s="75" t="s">
        <v>245</v>
      </c>
      <c r="B551" s="78" t="s">
        <v>36</v>
      </c>
      <c r="C551" s="78"/>
      <c r="D551" s="17" t="s">
        <v>17</v>
      </c>
      <c r="E551" s="33" t="s">
        <v>179</v>
      </c>
      <c r="F551" s="33" t="s">
        <v>180</v>
      </c>
      <c r="G551" s="33" t="s">
        <v>181</v>
      </c>
      <c r="H551" s="33" t="s">
        <v>180</v>
      </c>
      <c r="I551" s="33" t="s">
        <v>224</v>
      </c>
      <c r="J551" s="19">
        <v>0</v>
      </c>
      <c r="K551" s="27">
        <v>2545071</v>
      </c>
      <c r="L551" s="25">
        <v>0</v>
      </c>
      <c r="M551" s="66"/>
    </row>
    <row r="552" spans="1:13" ht="50.25" customHeight="1" thickBot="1" x14ac:dyDescent="0.3">
      <c r="A552" s="76"/>
      <c r="B552" s="79"/>
      <c r="C552" s="79"/>
      <c r="D552" s="17" t="s">
        <v>3</v>
      </c>
      <c r="E552" s="33"/>
      <c r="F552" s="33"/>
      <c r="G552" s="33"/>
      <c r="H552" s="33"/>
      <c r="I552" s="33"/>
      <c r="J552" s="19">
        <v>0</v>
      </c>
      <c r="K552" s="27">
        <v>0</v>
      </c>
      <c r="L552" s="25">
        <v>0</v>
      </c>
      <c r="M552" s="67"/>
    </row>
    <row r="553" spans="1:13" ht="50.25" customHeight="1" thickBot="1" x14ac:dyDescent="0.3">
      <c r="A553" s="76"/>
      <c r="B553" s="79"/>
      <c r="C553" s="79"/>
      <c r="D553" s="17" t="s">
        <v>4</v>
      </c>
      <c r="E553" s="33"/>
      <c r="F553" s="33"/>
      <c r="G553" s="33"/>
      <c r="H553" s="33"/>
      <c r="I553" s="33"/>
      <c r="J553" s="19">
        <v>0</v>
      </c>
      <c r="K553" s="27">
        <v>0</v>
      </c>
      <c r="L553" s="25">
        <v>0</v>
      </c>
      <c r="M553" s="67"/>
    </row>
    <row r="554" spans="1:13" ht="38.25" customHeight="1" thickBot="1" x14ac:dyDescent="0.3">
      <c r="A554" s="76"/>
      <c r="B554" s="79"/>
      <c r="C554" s="79"/>
      <c r="D554" s="17" t="s">
        <v>5</v>
      </c>
      <c r="E554" s="33"/>
      <c r="F554" s="33"/>
      <c r="G554" s="33"/>
      <c r="H554" s="33"/>
      <c r="I554" s="33"/>
      <c r="J554" s="19">
        <v>0</v>
      </c>
      <c r="K554" s="27">
        <v>0</v>
      </c>
      <c r="L554" s="25">
        <v>0</v>
      </c>
      <c r="M554" s="67"/>
    </row>
    <row r="555" spans="1:13" ht="30" customHeight="1" thickBot="1" x14ac:dyDescent="0.3">
      <c r="A555" s="77"/>
      <c r="B555" s="80"/>
      <c r="C555" s="80"/>
      <c r="D555" s="17" t="s">
        <v>6</v>
      </c>
      <c r="E555" s="33"/>
      <c r="F555" s="33"/>
      <c r="G555" s="33"/>
      <c r="H555" s="33"/>
      <c r="I555" s="33"/>
      <c r="J555" s="19">
        <f t="shared" ref="J555" si="329">J551+J552+J553+J554</f>
        <v>0</v>
      </c>
      <c r="K555" s="27">
        <f t="shared" ref="K555:L555" si="330">K551+K552+K553+K554</f>
        <v>2545071</v>
      </c>
      <c r="L555" s="25">
        <f t="shared" si="330"/>
        <v>0</v>
      </c>
      <c r="M555" s="68"/>
    </row>
    <row r="556" spans="1:13" ht="45" customHeight="1" thickBot="1" x14ac:dyDescent="0.3">
      <c r="A556" s="75" t="s">
        <v>250</v>
      </c>
      <c r="B556" s="78" t="s">
        <v>104</v>
      </c>
      <c r="C556" s="78"/>
      <c r="D556" s="17" t="s">
        <v>17</v>
      </c>
      <c r="E556" s="33" t="s">
        <v>179</v>
      </c>
      <c r="F556" s="33" t="s">
        <v>180</v>
      </c>
      <c r="G556" s="33" t="s">
        <v>181</v>
      </c>
      <c r="H556" s="33" t="s">
        <v>180</v>
      </c>
      <c r="I556" s="33" t="s">
        <v>246</v>
      </c>
      <c r="J556" s="19">
        <f>J561</f>
        <v>1488410.24</v>
      </c>
      <c r="K556" s="27">
        <f t="shared" ref="K556:L556" si="331">K561</f>
        <v>0</v>
      </c>
      <c r="L556" s="25">
        <f t="shared" si="331"/>
        <v>0</v>
      </c>
      <c r="M556" s="66">
        <v>58</v>
      </c>
    </row>
    <row r="557" spans="1:13" ht="46.5" customHeight="1" thickBot="1" x14ac:dyDescent="0.3">
      <c r="A557" s="76"/>
      <c r="B557" s="79"/>
      <c r="C557" s="79"/>
      <c r="D557" s="17" t="s">
        <v>3</v>
      </c>
      <c r="E557" s="33"/>
      <c r="F557" s="33"/>
      <c r="G557" s="33"/>
      <c r="H557" s="33"/>
      <c r="I557" s="33"/>
      <c r="J557" s="19">
        <f>J562</f>
        <v>0</v>
      </c>
      <c r="K557" s="27">
        <f t="shared" ref="K557:L557" si="332">K562</f>
        <v>0</v>
      </c>
      <c r="L557" s="25">
        <f t="shared" si="332"/>
        <v>0</v>
      </c>
      <c r="M557" s="67"/>
    </row>
    <row r="558" spans="1:13" ht="46.5" customHeight="1" thickBot="1" x14ac:dyDescent="0.3">
      <c r="A558" s="76"/>
      <c r="B558" s="79"/>
      <c r="C558" s="79"/>
      <c r="D558" s="17" t="s">
        <v>4</v>
      </c>
      <c r="E558" s="33"/>
      <c r="F558" s="33"/>
      <c r="G558" s="33"/>
      <c r="H558" s="33"/>
      <c r="I558" s="33"/>
      <c r="J558" s="19">
        <f>J563</f>
        <v>0</v>
      </c>
      <c r="K558" s="27">
        <f t="shared" ref="K558:L558" si="333">K563</f>
        <v>0</v>
      </c>
      <c r="L558" s="25">
        <f t="shared" si="333"/>
        <v>0</v>
      </c>
      <c r="M558" s="67"/>
    </row>
    <row r="559" spans="1:13" ht="33.75" customHeight="1" thickBot="1" x14ac:dyDescent="0.3">
      <c r="A559" s="76"/>
      <c r="B559" s="79"/>
      <c r="C559" s="79"/>
      <c r="D559" s="17" t="s">
        <v>5</v>
      </c>
      <c r="E559" s="33"/>
      <c r="F559" s="33"/>
      <c r="G559" s="33"/>
      <c r="H559" s="33"/>
      <c r="I559" s="33"/>
      <c r="J559" s="19">
        <f>J564</f>
        <v>0</v>
      </c>
      <c r="K559" s="27">
        <f t="shared" ref="K559:L559" si="334">K564</f>
        <v>0</v>
      </c>
      <c r="L559" s="25">
        <f t="shared" si="334"/>
        <v>0</v>
      </c>
      <c r="M559" s="67"/>
    </row>
    <row r="560" spans="1:13" ht="30" customHeight="1" thickBot="1" x14ac:dyDescent="0.3">
      <c r="A560" s="77"/>
      <c r="B560" s="80"/>
      <c r="C560" s="80"/>
      <c r="D560" s="17" t="s">
        <v>6</v>
      </c>
      <c r="E560" s="33"/>
      <c r="F560" s="33"/>
      <c r="G560" s="33"/>
      <c r="H560" s="33"/>
      <c r="I560" s="33"/>
      <c r="J560" s="19">
        <f t="shared" ref="J560:L560" si="335">J556+J557+J558+J559</f>
        <v>1488410.24</v>
      </c>
      <c r="K560" s="27">
        <f t="shared" si="335"/>
        <v>0</v>
      </c>
      <c r="L560" s="25">
        <f t="shared" si="335"/>
        <v>0</v>
      </c>
      <c r="M560" s="68"/>
    </row>
    <row r="561" spans="1:13" ht="46.5" customHeight="1" thickBot="1" x14ac:dyDescent="0.3">
      <c r="A561" s="75" t="s">
        <v>252</v>
      </c>
      <c r="B561" s="78" t="s">
        <v>247</v>
      </c>
      <c r="C561" s="78"/>
      <c r="D561" s="17" t="s">
        <v>17</v>
      </c>
      <c r="E561" s="33" t="s">
        <v>179</v>
      </c>
      <c r="F561" s="33" t="s">
        <v>180</v>
      </c>
      <c r="G561" s="33" t="s">
        <v>181</v>
      </c>
      <c r="H561" s="33" t="s">
        <v>180</v>
      </c>
      <c r="I561" s="33" t="s">
        <v>246</v>
      </c>
      <c r="J561" s="19">
        <f>1600000+2743.58-114333.34</f>
        <v>1488410.24</v>
      </c>
      <c r="K561" s="27">
        <f t="shared" ref="K561:L561" si="336">K576</f>
        <v>0</v>
      </c>
      <c r="L561" s="25">
        <f t="shared" si="336"/>
        <v>0</v>
      </c>
      <c r="M561" s="66"/>
    </row>
    <row r="562" spans="1:13" ht="48" customHeight="1" thickBot="1" x14ac:dyDescent="0.3">
      <c r="A562" s="76"/>
      <c r="B562" s="79"/>
      <c r="C562" s="79"/>
      <c r="D562" s="17" t="s">
        <v>3</v>
      </c>
      <c r="E562" s="33"/>
      <c r="F562" s="33"/>
      <c r="G562" s="33"/>
      <c r="H562" s="33"/>
      <c r="I562" s="33"/>
      <c r="J562" s="19">
        <v>0</v>
      </c>
      <c r="K562" s="27">
        <v>0</v>
      </c>
      <c r="L562" s="25">
        <v>0</v>
      </c>
      <c r="M562" s="67"/>
    </row>
    <row r="563" spans="1:13" ht="45.75" customHeight="1" thickBot="1" x14ac:dyDescent="0.3">
      <c r="A563" s="76"/>
      <c r="B563" s="79"/>
      <c r="C563" s="79"/>
      <c r="D563" s="17" t="s">
        <v>4</v>
      </c>
      <c r="E563" s="33"/>
      <c r="F563" s="33"/>
      <c r="G563" s="33"/>
      <c r="H563" s="33"/>
      <c r="I563" s="33"/>
      <c r="J563" s="19">
        <v>0</v>
      </c>
      <c r="K563" s="27">
        <v>0</v>
      </c>
      <c r="L563" s="25">
        <v>0</v>
      </c>
      <c r="M563" s="67"/>
    </row>
    <row r="564" spans="1:13" ht="39.75" customHeight="1" thickBot="1" x14ac:dyDescent="0.3">
      <c r="A564" s="76"/>
      <c r="B564" s="79"/>
      <c r="C564" s="79"/>
      <c r="D564" s="17" t="s">
        <v>5</v>
      </c>
      <c r="E564" s="33"/>
      <c r="F564" s="33"/>
      <c r="G564" s="33"/>
      <c r="H564" s="33"/>
      <c r="I564" s="33"/>
      <c r="J564" s="19">
        <v>0</v>
      </c>
      <c r="K564" s="27">
        <v>0</v>
      </c>
      <c r="L564" s="25">
        <v>0</v>
      </c>
      <c r="M564" s="67"/>
    </row>
    <row r="565" spans="1:13" ht="30" customHeight="1" thickBot="1" x14ac:dyDescent="0.3">
      <c r="A565" s="77"/>
      <c r="B565" s="80"/>
      <c r="C565" s="80"/>
      <c r="D565" s="17" t="s">
        <v>6</v>
      </c>
      <c r="E565" s="33"/>
      <c r="F565" s="33"/>
      <c r="G565" s="33"/>
      <c r="H565" s="33"/>
      <c r="I565" s="33"/>
      <c r="J565" s="19">
        <f t="shared" ref="J565:L565" si="337">J561+J562+J563+J564</f>
        <v>1488410.24</v>
      </c>
      <c r="K565" s="27">
        <f t="shared" si="337"/>
        <v>0</v>
      </c>
      <c r="L565" s="25">
        <f t="shared" si="337"/>
        <v>0</v>
      </c>
      <c r="M565" s="68"/>
    </row>
    <row r="566" spans="1:13" ht="51" customHeight="1" thickBot="1" x14ac:dyDescent="0.3">
      <c r="A566" s="75" t="s">
        <v>288</v>
      </c>
      <c r="B566" s="78" t="s">
        <v>251</v>
      </c>
      <c r="C566" s="78"/>
      <c r="D566" s="17" t="s">
        <v>17</v>
      </c>
      <c r="E566" s="33" t="s">
        <v>179</v>
      </c>
      <c r="F566" s="33" t="s">
        <v>180</v>
      </c>
      <c r="G566" s="33" t="s">
        <v>181</v>
      </c>
      <c r="H566" s="33" t="s">
        <v>248</v>
      </c>
      <c r="I566" s="33" t="s">
        <v>249</v>
      </c>
      <c r="J566" s="19">
        <v>0</v>
      </c>
      <c r="K566" s="27">
        <f>K571</f>
        <v>315789.46999999997</v>
      </c>
      <c r="L566" s="25">
        <f>L571</f>
        <v>1052631.58</v>
      </c>
      <c r="M566" s="66">
        <v>61.63</v>
      </c>
    </row>
    <row r="567" spans="1:13" ht="61.5" customHeight="1" thickBot="1" x14ac:dyDescent="0.3">
      <c r="A567" s="76"/>
      <c r="B567" s="79"/>
      <c r="C567" s="79"/>
      <c r="D567" s="17" t="s">
        <v>3</v>
      </c>
      <c r="E567" s="33"/>
      <c r="F567" s="33"/>
      <c r="G567" s="33"/>
      <c r="H567" s="33"/>
      <c r="I567" s="33"/>
      <c r="J567" s="19">
        <v>0</v>
      </c>
      <c r="K567" s="27">
        <v>0</v>
      </c>
      <c r="L567" s="25">
        <v>0</v>
      </c>
      <c r="M567" s="67"/>
    </row>
    <row r="568" spans="1:13" ht="54" customHeight="1" thickBot="1" x14ac:dyDescent="0.3">
      <c r="A568" s="76"/>
      <c r="B568" s="79"/>
      <c r="C568" s="79"/>
      <c r="D568" s="17" t="s">
        <v>4</v>
      </c>
      <c r="E568" s="33" t="s">
        <v>179</v>
      </c>
      <c r="F568" s="33" t="s">
        <v>180</v>
      </c>
      <c r="G568" s="33" t="s">
        <v>181</v>
      </c>
      <c r="H568" s="33" t="s">
        <v>248</v>
      </c>
      <c r="I568" s="33" t="s">
        <v>249</v>
      </c>
      <c r="J568" s="19">
        <v>0</v>
      </c>
      <c r="K568" s="27">
        <f>K573</f>
        <v>6000000</v>
      </c>
      <c r="L568" s="25">
        <f>L573</f>
        <v>20000000</v>
      </c>
      <c r="M568" s="67"/>
    </row>
    <row r="569" spans="1:13" ht="39.75" customHeight="1" thickBot="1" x14ac:dyDescent="0.3">
      <c r="A569" s="76"/>
      <c r="B569" s="79"/>
      <c r="C569" s="79"/>
      <c r="D569" s="17" t="s">
        <v>5</v>
      </c>
      <c r="E569" s="33"/>
      <c r="F569" s="33"/>
      <c r="G569" s="33"/>
      <c r="H569" s="33"/>
      <c r="I569" s="33"/>
      <c r="J569" s="19">
        <v>0</v>
      </c>
      <c r="K569" s="27">
        <v>0</v>
      </c>
      <c r="L569" s="25">
        <v>0</v>
      </c>
      <c r="M569" s="67"/>
    </row>
    <row r="570" spans="1:13" ht="30" customHeight="1" thickBot="1" x14ac:dyDescent="0.3">
      <c r="A570" s="77"/>
      <c r="B570" s="80"/>
      <c r="C570" s="80"/>
      <c r="D570" s="17" t="s">
        <v>6</v>
      </c>
      <c r="E570" s="33"/>
      <c r="F570" s="33"/>
      <c r="G570" s="33"/>
      <c r="H570" s="33"/>
      <c r="I570" s="33"/>
      <c r="J570" s="19">
        <f t="shared" ref="J570:L570" si="338">J566+J567+J568+J569</f>
        <v>0</v>
      </c>
      <c r="K570" s="27">
        <f t="shared" si="338"/>
        <v>6315789.4699999997</v>
      </c>
      <c r="L570" s="25">
        <f t="shared" si="338"/>
        <v>21052631.579999998</v>
      </c>
      <c r="M570" s="68"/>
    </row>
    <row r="571" spans="1:13" ht="48.75" customHeight="1" thickBot="1" x14ac:dyDescent="0.3">
      <c r="A571" s="75" t="s">
        <v>87</v>
      </c>
      <c r="B571" s="78" t="s">
        <v>253</v>
      </c>
      <c r="C571" s="78"/>
      <c r="D571" s="17" t="s">
        <v>17</v>
      </c>
      <c r="E571" s="33" t="s">
        <v>179</v>
      </c>
      <c r="F571" s="33" t="s">
        <v>180</v>
      </c>
      <c r="G571" s="33" t="s">
        <v>181</v>
      </c>
      <c r="H571" s="33" t="s">
        <v>248</v>
      </c>
      <c r="I571" s="33" t="s">
        <v>249</v>
      </c>
      <c r="J571" s="19">
        <v>0</v>
      </c>
      <c r="K571" s="27">
        <v>315789.46999999997</v>
      </c>
      <c r="L571" s="25">
        <v>1052631.58</v>
      </c>
      <c r="M571" s="66"/>
    </row>
    <row r="572" spans="1:13" ht="58.5" customHeight="1" thickBot="1" x14ac:dyDescent="0.3">
      <c r="A572" s="76"/>
      <c r="B572" s="79"/>
      <c r="C572" s="79"/>
      <c r="D572" s="17" t="s">
        <v>3</v>
      </c>
      <c r="E572" s="33"/>
      <c r="F572" s="33"/>
      <c r="G572" s="33"/>
      <c r="H572" s="33"/>
      <c r="I572" s="33"/>
      <c r="J572" s="19">
        <v>0</v>
      </c>
      <c r="K572" s="27">
        <v>0</v>
      </c>
      <c r="L572" s="25">
        <v>0</v>
      </c>
      <c r="M572" s="67"/>
    </row>
    <row r="573" spans="1:13" ht="52.5" customHeight="1" thickBot="1" x14ac:dyDescent="0.3">
      <c r="A573" s="76"/>
      <c r="B573" s="79"/>
      <c r="C573" s="79"/>
      <c r="D573" s="17" t="s">
        <v>4</v>
      </c>
      <c r="E573" s="33" t="s">
        <v>179</v>
      </c>
      <c r="F573" s="33" t="s">
        <v>180</v>
      </c>
      <c r="G573" s="33" t="s">
        <v>181</v>
      </c>
      <c r="H573" s="33" t="s">
        <v>248</v>
      </c>
      <c r="I573" s="33" t="s">
        <v>249</v>
      </c>
      <c r="J573" s="19">
        <v>0</v>
      </c>
      <c r="K573" s="27">
        <v>6000000</v>
      </c>
      <c r="L573" s="25">
        <v>20000000</v>
      </c>
      <c r="M573" s="67"/>
    </row>
    <row r="574" spans="1:13" ht="39.75" customHeight="1" thickBot="1" x14ac:dyDescent="0.3">
      <c r="A574" s="76"/>
      <c r="B574" s="79"/>
      <c r="C574" s="79"/>
      <c r="D574" s="17" t="s">
        <v>5</v>
      </c>
      <c r="E574" s="33"/>
      <c r="F574" s="33"/>
      <c r="G574" s="33"/>
      <c r="H574" s="33"/>
      <c r="I574" s="33"/>
      <c r="J574" s="19">
        <v>0</v>
      </c>
      <c r="K574" s="27">
        <v>0</v>
      </c>
      <c r="L574" s="25">
        <v>0</v>
      </c>
      <c r="M574" s="67"/>
    </row>
    <row r="575" spans="1:13" ht="30" customHeight="1" thickBot="1" x14ac:dyDescent="0.3">
      <c r="A575" s="77"/>
      <c r="B575" s="80"/>
      <c r="C575" s="80"/>
      <c r="D575" s="17" t="s">
        <v>6</v>
      </c>
      <c r="E575" s="33"/>
      <c r="F575" s="33"/>
      <c r="G575" s="33"/>
      <c r="H575" s="33"/>
      <c r="I575" s="33"/>
      <c r="J575" s="19">
        <f t="shared" ref="J575:L575" si="339">J571+J572+J573+J574</f>
        <v>0</v>
      </c>
      <c r="K575" s="27">
        <f t="shared" si="339"/>
        <v>6315789.4699999997</v>
      </c>
      <c r="L575" s="25">
        <f t="shared" si="339"/>
        <v>21052631.579999998</v>
      </c>
      <c r="M575" s="68"/>
    </row>
    <row r="576" spans="1:13" ht="49.5" customHeight="1" thickBot="1" x14ac:dyDescent="0.3">
      <c r="A576" s="105"/>
      <c r="B576" s="72" t="s">
        <v>225</v>
      </c>
      <c r="C576" s="72" t="s">
        <v>268</v>
      </c>
      <c r="D576" s="112" t="s">
        <v>17</v>
      </c>
      <c r="E576" s="32" t="s">
        <v>179</v>
      </c>
      <c r="F576" s="32" t="s">
        <v>180</v>
      </c>
      <c r="G576" s="32" t="s">
        <v>226</v>
      </c>
      <c r="H576" s="32" t="s">
        <v>180</v>
      </c>
      <c r="I576" s="32" t="s">
        <v>227</v>
      </c>
      <c r="J576" s="18">
        <f>J582</f>
        <v>19800</v>
      </c>
      <c r="K576" s="26">
        <f>K597</f>
        <v>0</v>
      </c>
      <c r="L576" s="8">
        <f>L597</f>
        <v>0</v>
      </c>
      <c r="M576" s="93"/>
    </row>
    <row r="577" spans="1:13" ht="49.5" customHeight="1" thickBot="1" x14ac:dyDescent="0.3">
      <c r="A577" s="106"/>
      <c r="B577" s="113"/>
      <c r="C577" s="113"/>
      <c r="D577" s="101"/>
      <c r="E577" s="32" t="s">
        <v>179</v>
      </c>
      <c r="F577" s="32" t="s">
        <v>180</v>
      </c>
      <c r="G577" s="32" t="s">
        <v>226</v>
      </c>
      <c r="H577" s="32" t="s">
        <v>180</v>
      </c>
      <c r="I577" s="32" t="s">
        <v>227</v>
      </c>
      <c r="J577" s="18">
        <f>J587</f>
        <v>193894</v>
      </c>
      <c r="K577" s="26"/>
      <c r="L577" s="8"/>
      <c r="M577" s="94"/>
    </row>
    <row r="578" spans="1:13" ht="45.75" thickBot="1" x14ac:dyDescent="0.3">
      <c r="A578" s="106"/>
      <c r="B578" s="113"/>
      <c r="C578" s="113"/>
      <c r="D578" s="9" t="s">
        <v>3</v>
      </c>
      <c r="E578" s="32"/>
      <c r="F578" s="32"/>
      <c r="G578" s="32"/>
      <c r="H578" s="32"/>
      <c r="I578" s="32"/>
      <c r="J578" s="18">
        <v>0</v>
      </c>
      <c r="K578" s="26">
        <v>0</v>
      </c>
      <c r="L578" s="8">
        <v>0</v>
      </c>
      <c r="M578" s="94"/>
    </row>
    <row r="579" spans="1:13" ht="45.75" thickBot="1" x14ac:dyDescent="0.3">
      <c r="A579" s="106"/>
      <c r="B579" s="113"/>
      <c r="C579" s="113"/>
      <c r="D579" s="9" t="s">
        <v>4</v>
      </c>
      <c r="E579" s="32"/>
      <c r="F579" s="32"/>
      <c r="G579" s="32"/>
      <c r="H579" s="32"/>
      <c r="I579" s="32"/>
      <c r="J579" s="18">
        <v>0</v>
      </c>
      <c r="K579" s="26">
        <v>0</v>
      </c>
      <c r="L579" s="8">
        <v>0</v>
      </c>
      <c r="M579" s="94"/>
    </row>
    <row r="580" spans="1:13" ht="30.75" thickBot="1" x14ac:dyDescent="0.3">
      <c r="A580" s="106"/>
      <c r="B580" s="113"/>
      <c r="C580" s="113"/>
      <c r="D580" s="9" t="s">
        <v>5</v>
      </c>
      <c r="E580" s="32"/>
      <c r="F580" s="32"/>
      <c r="G580" s="32"/>
      <c r="H580" s="32"/>
      <c r="I580" s="32"/>
      <c r="J580" s="18">
        <v>0</v>
      </c>
      <c r="K580" s="26">
        <v>0</v>
      </c>
      <c r="L580" s="8">
        <v>0</v>
      </c>
      <c r="M580" s="94"/>
    </row>
    <row r="581" spans="1:13" ht="26.25" customHeight="1" thickBot="1" x14ac:dyDescent="0.3">
      <c r="A581" s="107"/>
      <c r="B581" s="114"/>
      <c r="C581" s="114"/>
      <c r="D581" s="9" t="s">
        <v>6</v>
      </c>
      <c r="E581" s="32"/>
      <c r="F581" s="32"/>
      <c r="G581" s="32"/>
      <c r="H581" s="32"/>
      <c r="I581" s="32"/>
      <c r="J581" s="18">
        <f>J576+J578+J579+J580+J577</f>
        <v>213694</v>
      </c>
      <c r="K581" s="26">
        <f t="shared" ref="K581:L581" si="340">K576+K578+K579+K580</f>
        <v>0</v>
      </c>
      <c r="L581" s="8">
        <f t="shared" si="340"/>
        <v>0</v>
      </c>
      <c r="M581" s="95"/>
    </row>
    <row r="582" spans="1:13" ht="45.75" thickBot="1" x14ac:dyDescent="0.3">
      <c r="A582" s="105" t="s">
        <v>22</v>
      </c>
      <c r="B582" s="72"/>
      <c r="C582" s="72" t="s">
        <v>23</v>
      </c>
      <c r="D582" s="9" t="s">
        <v>17</v>
      </c>
      <c r="E582" s="32" t="s">
        <v>179</v>
      </c>
      <c r="F582" s="32" t="s">
        <v>180</v>
      </c>
      <c r="G582" s="32" t="s">
        <v>226</v>
      </c>
      <c r="H582" s="32" t="s">
        <v>180</v>
      </c>
      <c r="I582" s="32" t="s">
        <v>227</v>
      </c>
      <c r="J582" s="18">
        <f>J597</f>
        <v>19800</v>
      </c>
      <c r="K582" s="26">
        <v>0</v>
      </c>
      <c r="L582" s="8">
        <v>0</v>
      </c>
      <c r="M582" s="93"/>
    </row>
    <row r="583" spans="1:13" ht="45.75" thickBot="1" x14ac:dyDescent="0.3">
      <c r="A583" s="102"/>
      <c r="B583" s="73"/>
      <c r="C583" s="73"/>
      <c r="D583" s="9" t="s">
        <v>3</v>
      </c>
      <c r="E583" s="32"/>
      <c r="F583" s="32"/>
      <c r="G583" s="32"/>
      <c r="H583" s="32"/>
      <c r="I583" s="32"/>
      <c r="J583" s="18">
        <v>0</v>
      </c>
      <c r="K583" s="26">
        <v>0</v>
      </c>
      <c r="L583" s="8">
        <v>0</v>
      </c>
      <c r="M583" s="94"/>
    </row>
    <row r="584" spans="1:13" ht="45.75" thickBot="1" x14ac:dyDescent="0.3">
      <c r="A584" s="102"/>
      <c r="B584" s="73"/>
      <c r="C584" s="73"/>
      <c r="D584" s="9" t="s">
        <v>4</v>
      </c>
      <c r="E584" s="32"/>
      <c r="F584" s="32"/>
      <c r="G584" s="32"/>
      <c r="H584" s="32"/>
      <c r="I584" s="32"/>
      <c r="J584" s="18">
        <v>0</v>
      </c>
      <c r="K584" s="26">
        <v>0</v>
      </c>
      <c r="L584" s="8">
        <v>0</v>
      </c>
      <c r="M584" s="94"/>
    </row>
    <row r="585" spans="1:13" ht="30.75" thickBot="1" x14ac:dyDescent="0.3">
      <c r="A585" s="102"/>
      <c r="B585" s="73"/>
      <c r="C585" s="73"/>
      <c r="D585" s="9" t="s">
        <v>5</v>
      </c>
      <c r="E585" s="32"/>
      <c r="F585" s="32"/>
      <c r="G585" s="32"/>
      <c r="H585" s="32"/>
      <c r="I585" s="32"/>
      <c r="J585" s="18">
        <v>0</v>
      </c>
      <c r="K585" s="26">
        <v>0</v>
      </c>
      <c r="L585" s="8">
        <v>0</v>
      </c>
      <c r="M585" s="94"/>
    </row>
    <row r="586" spans="1:13" ht="16.5" thickBot="1" x14ac:dyDescent="0.3">
      <c r="A586" s="103"/>
      <c r="B586" s="74"/>
      <c r="C586" s="74"/>
      <c r="D586" s="9" t="s">
        <v>6</v>
      </c>
      <c r="E586" s="32"/>
      <c r="F586" s="32"/>
      <c r="G586" s="32"/>
      <c r="H586" s="32"/>
      <c r="I586" s="32"/>
      <c r="J586" s="18">
        <f t="shared" ref="J586" si="341">J582+J583+J584+J585</f>
        <v>19800</v>
      </c>
      <c r="K586" s="26">
        <f t="shared" ref="K586:L586" si="342">K582+K583+K584+K585</f>
        <v>0</v>
      </c>
      <c r="L586" s="8">
        <f t="shared" si="342"/>
        <v>0</v>
      </c>
      <c r="M586" s="95"/>
    </row>
    <row r="587" spans="1:13" ht="45.75" thickBot="1" x14ac:dyDescent="0.3">
      <c r="A587" s="72"/>
      <c r="B587" s="72"/>
      <c r="C587" s="72" t="s">
        <v>19</v>
      </c>
      <c r="D587" s="9" t="s">
        <v>17</v>
      </c>
      <c r="E587" s="32" t="s">
        <v>179</v>
      </c>
      <c r="F587" s="32" t="s">
        <v>180</v>
      </c>
      <c r="G587" s="32" t="s">
        <v>226</v>
      </c>
      <c r="H587" s="32" t="s">
        <v>180</v>
      </c>
      <c r="I587" s="32" t="s">
        <v>227</v>
      </c>
      <c r="J587" s="18">
        <v>193894</v>
      </c>
      <c r="K587" s="26">
        <v>0</v>
      </c>
      <c r="L587" s="8">
        <v>0</v>
      </c>
      <c r="M587" s="93"/>
    </row>
    <row r="588" spans="1:13" ht="45.75" thickBot="1" x14ac:dyDescent="0.3">
      <c r="A588" s="73"/>
      <c r="B588" s="73"/>
      <c r="C588" s="73"/>
      <c r="D588" s="9" t="s">
        <v>3</v>
      </c>
      <c r="E588" s="32"/>
      <c r="F588" s="32"/>
      <c r="G588" s="32"/>
      <c r="H588" s="32"/>
      <c r="I588" s="32"/>
      <c r="J588" s="18">
        <v>0</v>
      </c>
      <c r="K588" s="26">
        <v>0</v>
      </c>
      <c r="L588" s="8">
        <v>0</v>
      </c>
      <c r="M588" s="94"/>
    </row>
    <row r="589" spans="1:13" ht="45.75" thickBot="1" x14ac:dyDescent="0.3">
      <c r="A589" s="73"/>
      <c r="B589" s="73"/>
      <c r="C589" s="73"/>
      <c r="D589" s="9" t="s">
        <v>4</v>
      </c>
      <c r="E589" s="32"/>
      <c r="F589" s="32"/>
      <c r="G589" s="32"/>
      <c r="H589" s="32"/>
      <c r="I589" s="32"/>
      <c r="J589" s="18">
        <v>0</v>
      </c>
      <c r="K589" s="26">
        <v>0</v>
      </c>
      <c r="L589" s="8">
        <v>0</v>
      </c>
      <c r="M589" s="94"/>
    </row>
    <row r="590" spans="1:13" ht="30.75" thickBot="1" x14ac:dyDescent="0.3">
      <c r="A590" s="73"/>
      <c r="B590" s="73"/>
      <c r="C590" s="73"/>
      <c r="D590" s="9" t="s">
        <v>5</v>
      </c>
      <c r="E590" s="32"/>
      <c r="F590" s="32"/>
      <c r="G590" s="32"/>
      <c r="H590" s="32"/>
      <c r="I590" s="32"/>
      <c r="J590" s="18">
        <v>0</v>
      </c>
      <c r="K590" s="26">
        <v>0</v>
      </c>
      <c r="L590" s="8">
        <v>0</v>
      </c>
      <c r="M590" s="94"/>
    </row>
    <row r="591" spans="1:13" ht="16.5" thickBot="1" x14ac:dyDescent="0.3">
      <c r="A591" s="74"/>
      <c r="B591" s="74"/>
      <c r="C591" s="74"/>
      <c r="D591" s="9" t="s">
        <v>6</v>
      </c>
      <c r="E591" s="32"/>
      <c r="F591" s="32"/>
      <c r="G591" s="32"/>
      <c r="H591" s="32"/>
      <c r="I591" s="32"/>
      <c r="J591" s="18">
        <f t="shared" ref="J591" si="343">J587+J588+J589+J590</f>
        <v>193894</v>
      </c>
      <c r="K591" s="26">
        <f t="shared" ref="K591:L591" si="344">K587+K588+K589+K590</f>
        <v>0</v>
      </c>
      <c r="L591" s="8">
        <f t="shared" si="344"/>
        <v>0</v>
      </c>
      <c r="M591" s="95"/>
    </row>
    <row r="592" spans="1:13" ht="45.75" customHeight="1" thickBot="1" x14ac:dyDescent="0.3">
      <c r="A592" s="72"/>
      <c r="B592" s="72"/>
      <c r="C592" s="72" t="s">
        <v>269</v>
      </c>
      <c r="D592" s="9" t="s">
        <v>17</v>
      </c>
      <c r="E592" s="32"/>
      <c r="F592" s="32"/>
      <c r="G592" s="32"/>
      <c r="H592" s="32"/>
      <c r="I592" s="32"/>
      <c r="J592" s="18">
        <v>0</v>
      </c>
      <c r="K592" s="26">
        <v>0</v>
      </c>
      <c r="L592" s="8">
        <v>0</v>
      </c>
      <c r="M592" s="93"/>
    </row>
    <row r="593" spans="1:13" ht="45.75" thickBot="1" x14ac:dyDescent="0.3">
      <c r="A593" s="73"/>
      <c r="B593" s="73"/>
      <c r="C593" s="73"/>
      <c r="D593" s="9" t="s">
        <v>3</v>
      </c>
      <c r="E593" s="32"/>
      <c r="F593" s="32"/>
      <c r="G593" s="32"/>
      <c r="H593" s="32"/>
      <c r="I593" s="32"/>
      <c r="J593" s="18">
        <v>0</v>
      </c>
      <c r="K593" s="26">
        <v>0</v>
      </c>
      <c r="L593" s="8">
        <v>0</v>
      </c>
      <c r="M593" s="94"/>
    </row>
    <row r="594" spans="1:13" ht="45.75" thickBot="1" x14ac:dyDescent="0.3">
      <c r="A594" s="73"/>
      <c r="B594" s="73"/>
      <c r="C594" s="73"/>
      <c r="D594" s="9" t="s">
        <v>4</v>
      </c>
      <c r="E594" s="32"/>
      <c r="F594" s="32"/>
      <c r="G594" s="32"/>
      <c r="H594" s="32"/>
      <c r="I594" s="32"/>
      <c r="J594" s="18">
        <v>0</v>
      </c>
      <c r="K594" s="26">
        <v>0</v>
      </c>
      <c r="L594" s="8">
        <v>0</v>
      </c>
      <c r="M594" s="94"/>
    </row>
    <row r="595" spans="1:13" ht="30.75" thickBot="1" x14ac:dyDescent="0.3">
      <c r="A595" s="73"/>
      <c r="B595" s="73"/>
      <c r="C595" s="73"/>
      <c r="D595" s="9" t="s">
        <v>5</v>
      </c>
      <c r="E595" s="32"/>
      <c r="F595" s="32"/>
      <c r="G595" s="32"/>
      <c r="H595" s="32"/>
      <c r="I595" s="32"/>
      <c r="J595" s="18">
        <v>0</v>
      </c>
      <c r="K595" s="26">
        <v>0</v>
      </c>
      <c r="L595" s="8">
        <v>0</v>
      </c>
      <c r="M595" s="94"/>
    </row>
    <row r="596" spans="1:13" ht="16.5" thickBot="1" x14ac:dyDescent="0.3">
      <c r="A596" s="74"/>
      <c r="B596" s="74"/>
      <c r="C596" s="74"/>
      <c r="D596" s="9" t="s">
        <v>6</v>
      </c>
      <c r="E596" s="32"/>
      <c r="F596" s="32"/>
      <c r="G596" s="32"/>
      <c r="H596" s="32"/>
      <c r="I596" s="32"/>
      <c r="J596" s="18">
        <f t="shared" ref="J596:L596" si="345">J592+J593+J594+J595</f>
        <v>0</v>
      </c>
      <c r="K596" s="26">
        <f t="shared" si="345"/>
        <v>0</v>
      </c>
      <c r="L596" s="8">
        <f t="shared" si="345"/>
        <v>0</v>
      </c>
      <c r="M596" s="95"/>
    </row>
    <row r="597" spans="1:13" ht="33" customHeight="1" thickBot="1" x14ac:dyDescent="0.3">
      <c r="A597" s="105">
        <v>25</v>
      </c>
      <c r="B597" s="72" t="s">
        <v>97</v>
      </c>
      <c r="C597" s="72" t="s">
        <v>268</v>
      </c>
      <c r="D597" s="112" t="s">
        <v>17</v>
      </c>
      <c r="E597" s="32" t="s">
        <v>179</v>
      </c>
      <c r="F597" s="32" t="s">
        <v>180</v>
      </c>
      <c r="G597" s="32" t="s">
        <v>226</v>
      </c>
      <c r="H597" s="32" t="s">
        <v>180</v>
      </c>
      <c r="I597" s="32" t="s">
        <v>227</v>
      </c>
      <c r="J597" s="18">
        <f>J603</f>
        <v>19800</v>
      </c>
      <c r="K597" s="26">
        <f t="shared" ref="K597:L597" si="346">K603</f>
        <v>0</v>
      </c>
      <c r="L597" s="8">
        <f t="shared" si="346"/>
        <v>0</v>
      </c>
      <c r="M597" s="93">
        <v>52</v>
      </c>
    </row>
    <row r="598" spans="1:13" ht="24" customHeight="1" thickBot="1" x14ac:dyDescent="0.3">
      <c r="A598" s="106"/>
      <c r="B598" s="113"/>
      <c r="C598" s="113"/>
      <c r="D598" s="101"/>
      <c r="E598" s="32" t="s">
        <v>264</v>
      </c>
      <c r="F598" s="32" t="s">
        <v>180</v>
      </c>
      <c r="G598" s="32" t="s">
        <v>226</v>
      </c>
      <c r="H598" s="32" t="s">
        <v>180</v>
      </c>
      <c r="I598" s="32" t="s">
        <v>227</v>
      </c>
      <c r="J598" s="18">
        <v>193894</v>
      </c>
      <c r="K598" s="26"/>
      <c r="L598" s="8"/>
      <c r="M598" s="94"/>
    </row>
    <row r="599" spans="1:13" ht="45.75" thickBot="1" x14ac:dyDescent="0.3">
      <c r="A599" s="106"/>
      <c r="B599" s="113"/>
      <c r="C599" s="113"/>
      <c r="D599" s="9" t="s">
        <v>3</v>
      </c>
      <c r="E599" s="32"/>
      <c r="F599" s="32"/>
      <c r="G599" s="32"/>
      <c r="H599" s="32"/>
      <c r="I599" s="32"/>
      <c r="J599" s="18">
        <f t="shared" ref="J599:J601" si="347">J605</f>
        <v>0</v>
      </c>
      <c r="K599" s="26">
        <f t="shared" ref="K599:L599" si="348">K605</f>
        <v>0</v>
      </c>
      <c r="L599" s="8">
        <f t="shared" si="348"/>
        <v>0</v>
      </c>
      <c r="M599" s="94"/>
    </row>
    <row r="600" spans="1:13" ht="45.75" thickBot="1" x14ac:dyDescent="0.3">
      <c r="A600" s="106"/>
      <c r="B600" s="113"/>
      <c r="C600" s="113"/>
      <c r="D600" s="9" t="s">
        <v>4</v>
      </c>
      <c r="E600" s="32"/>
      <c r="F600" s="32"/>
      <c r="G600" s="32"/>
      <c r="H600" s="32"/>
      <c r="I600" s="32"/>
      <c r="J600" s="18">
        <f t="shared" si="347"/>
        <v>0</v>
      </c>
      <c r="K600" s="26">
        <f t="shared" ref="K600:L600" si="349">K606</f>
        <v>0</v>
      </c>
      <c r="L600" s="8">
        <f t="shared" si="349"/>
        <v>0</v>
      </c>
      <c r="M600" s="94"/>
    </row>
    <row r="601" spans="1:13" ht="30.75" thickBot="1" x14ac:dyDescent="0.3">
      <c r="A601" s="106"/>
      <c r="B601" s="113"/>
      <c r="C601" s="113"/>
      <c r="D601" s="9" t="s">
        <v>5</v>
      </c>
      <c r="E601" s="32"/>
      <c r="F601" s="32"/>
      <c r="G601" s="32"/>
      <c r="H601" s="32"/>
      <c r="I601" s="32"/>
      <c r="J601" s="18">
        <f t="shared" si="347"/>
        <v>0</v>
      </c>
      <c r="K601" s="26">
        <f t="shared" ref="K601:L601" si="350">K607</f>
        <v>0</v>
      </c>
      <c r="L601" s="8">
        <f t="shared" si="350"/>
        <v>0</v>
      </c>
      <c r="M601" s="94"/>
    </row>
    <row r="602" spans="1:13" ht="16.5" thickBot="1" x14ac:dyDescent="0.3">
      <c r="A602" s="107"/>
      <c r="B602" s="114"/>
      <c r="C602" s="114"/>
      <c r="D602" s="9" t="s">
        <v>6</v>
      </c>
      <c r="E602" s="32"/>
      <c r="F602" s="32"/>
      <c r="G602" s="32"/>
      <c r="H602" s="32"/>
      <c r="I602" s="32"/>
      <c r="J602" s="18">
        <f>J597+J599+J600+J601+J598</f>
        <v>213694</v>
      </c>
      <c r="K602" s="26">
        <f t="shared" ref="K602:L602" si="351">K597+K599+K600+K601</f>
        <v>0</v>
      </c>
      <c r="L602" s="8">
        <f t="shared" si="351"/>
        <v>0</v>
      </c>
      <c r="M602" s="95"/>
    </row>
    <row r="603" spans="1:13" ht="33" customHeight="1" thickBot="1" x14ac:dyDescent="0.3">
      <c r="A603" s="69" t="s">
        <v>89</v>
      </c>
      <c r="B603" s="72" t="s">
        <v>92</v>
      </c>
      <c r="C603" s="72" t="s">
        <v>268</v>
      </c>
      <c r="D603" s="112" t="s">
        <v>17</v>
      </c>
      <c r="E603" s="32" t="s">
        <v>179</v>
      </c>
      <c r="F603" s="32" t="s">
        <v>180</v>
      </c>
      <c r="G603" s="32" t="s">
        <v>226</v>
      </c>
      <c r="H603" s="32" t="s">
        <v>180</v>
      </c>
      <c r="I603" s="32" t="s">
        <v>227</v>
      </c>
      <c r="J603" s="18">
        <f>16800+3000</f>
        <v>19800</v>
      </c>
      <c r="K603" s="26">
        <f t="shared" ref="K603:L603" si="352">K609</f>
        <v>0</v>
      </c>
      <c r="L603" s="8">
        <f t="shared" si="352"/>
        <v>0</v>
      </c>
      <c r="M603" s="93"/>
    </row>
    <row r="604" spans="1:13" ht="24" customHeight="1" thickBot="1" x14ac:dyDescent="0.3">
      <c r="A604" s="115"/>
      <c r="B604" s="113"/>
      <c r="C604" s="113"/>
      <c r="D604" s="101"/>
      <c r="E604" s="32" t="s">
        <v>264</v>
      </c>
      <c r="F604" s="32" t="s">
        <v>180</v>
      </c>
      <c r="G604" s="32" t="s">
        <v>226</v>
      </c>
      <c r="H604" s="32" t="s">
        <v>180</v>
      </c>
      <c r="I604" s="32" t="s">
        <v>227</v>
      </c>
      <c r="J604" s="18">
        <v>193894</v>
      </c>
      <c r="K604" s="26">
        <v>0</v>
      </c>
      <c r="L604" s="8">
        <v>0</v>
      </c>
      <c r="M604" s="94"/>
    </row>
    <row r="605" spans="1:13" ht="45.75" thickBot="1" x14ac:dyDescent="0.3">
      <c r="A605" s="115"/>
      <c r="B605" s="113"/>
      <c r="C605" s="113"/>
      <c r="D605" s="9" t="s">
        <v>3</v>
      </c>
      <c r="E605" s="32"/>
      <c r="F605" s="32"/>
      <c r="G605" s="32"/>
      <c r="H605" s="32"/>
      <c r="I605" s="32"/>
      <c r="J605" s="18">
        <f t="shared" ref="J605:J607" si="353">J610</f>
        <v>0</v>
      </c>
      <c r="K605" s="26">
        <f t="shared" ref="K605:L605" si="354">K610</f>
        <v>0</v>
      </c>
      <c r="L605" s="8">
        <f t="shared" si="354"/>
        <v>0</v>
      </c>
      <c r="M605" s="94"/>
    </row>
    <row r="606" spans="1:13" ht="45.75" thickBot="1" x14ac:dyDescent="0.3">
      <c r="A606" s="115"/>
      <c r="B606" s="113"/>
      <c r="C606" s="113"/>
      <c r="D606" s="9" t="s">
        <v>4</v>
      </c>
      <c r="E606" s="32"/>
      <c r="F606" s="32"/>
      <c r="G606" s="32"/>
      <c r="H606" s="32"/>
      <c r="I606" s="32"/>
      <c r="J606" s="18">
        <f t="shared" si="353"/>
        <v>0</v>
      </c>
      <c r="K606" s="26">
        <f t="shared" ref="K606:L606" si="355">K611</f>
        <v>0</v>
      </c>
      <c r="L606" s="8">
        <f t="shared" si="355"/>
        <v>0</v>
      </c>
      <c r="M606" s="94"/>
    </row>
    <row r="607" spans="1:13" ht="30.75" thickBot="1" x14ac:dyDescent="0.3">
      <c r="A607" s="115"/>
      <c r="B607" s="113"/>
      <c r="C607" s="113"/>
      <c r="D607" s="9" t="s">
        <v>5</v>
      </c>
      <c r="E607" s="32"/>
      <c r="F607" s="32"/>
      <c r="G607" s="32"/>
      <c r="H607" s="32"/>
      <c r="I607" s="32"/>
      <c r="J607" s="18">
        <f t="shared" si="353"/>
        <v>0</v>
      </c>
      <c r="K607" s="26">
        <f t="shared" ref="K607:L607" si="356">K612</f>
        <v>0</v>
      </c>
      <c r="L607" s="8">
        <f t="shared" si="356"/>
        <v>0</v>
      </c>
      <c r="M607" s="94"/>
    </row>
    <row r="608" spans="1:13" ht="16.5" thickBot="1" x14ac:dyDescent="0.3">
      <c r="A608" s="116"/>
      <c r="B608" s="114"/>
      <c r="C608" s="114"/>
      <c r="D608" s="9" t="s">
        <v>6</v>
      </c>
      <c r="E608" s="32"/>
      <c r="F608" s="32"/>
      <c r="G608" s="32"/>
      <c r="H608" s="32"/>
      <c r="I608" s="32"/>
      <c r="J608" s="18">
        <f>J603+J605+J606+J607+J604</f>
        <v>213694</v>
      </c>
      <c r="K608" s="26">
        <f t="shared" ref="K608:L608" si="357">K603+K605+K606+K607</f>
        <v>0</v>
      </c>
      <c r="L608" s="8">
        <f t="shared" si="357"/>
        <v>0</v>
      </c>
      <c r="M608" s="95"/>
    </row>
    <row r="609" spans="1:13" ht="45.75" hidden="1" thickBot="1" x14ac:dyDescent="0.3">
      <c r="A609" s="69" t="s">
        <v>165</v>
      </c>
      <c r="B609" s="72" t="s">
        <v>13</v>
      </c>
      <c r="C609" s="108" t="s">
        <v>143</v>
      </c>
      <c r="D609" s="9" t="s">
        <v>17</v>
      </c>
      <c r="E609" s="32"/>
      <c r="F609" s="32"/>
      <c r="G609" s="32"/>
      <c r="H609" s="32"/>
      <c r="I609" s="32"/>
      <c r="J609" s="18">
        <f>J582+J587+J592</f>
        <v>213694</v>
      </c>
      <c r="K609" s="26">
        <f t="shared" ref="K609:L609" si="358">K582+K587+K592</f>
        <v>0</v>
      </c>
      <c r="L609" s="8">
        <f t="shared" si="358"/>
        <v>0</v>
      </c>
      <c r="M609" s="93"/>
    </row>
    <row r="610" spans="1:13" ht="45.75" hidden="1" thickBot="1" x14ac:dyDescent="0.3">
      <c r="A610" s="115"/>
      <c r="B610" s="113"/>
      <c r="C610" s="109"/>
      <c r="D610" s="9" t="s">
        <v>3</v>
      </c>
      <c r="E610" s="32"/>
      <c r="F610" s="32"/>
      <c r="G610" s="32"/>
      <c r="H610" s="32"/>
      <c r="I610" s="32"/>
      <c r="J610" s="18">
        <v>0</v>
      </c>
      <c r="K610" s="26">
        <v>0</v>
      </c>
      <c r="L610" s="8">
        <v>0</v>
      </c>
      <c r="M610" s="94"/>
    </row>
    <row r="611" spans="1:13" ht="45.75" hidden="1" thickBot="1" x14ac:dyDescent="0.3">
      <c r="A611" s="115"/>
      <c r="B611" s="113"/>
      <c r="C611" s="109"/>
      <c r="D611" s="9" t="s">
        <v>4</v>
      </c>
      <c r="E611" s="32"/>
      <c r="F611" s="32"/>
      <c r="G611" s="32"/>
      <c r="H611" s="32"/>
      <c r="I611" s="32"/>
      <c r="J611" s="18">
        <v>0</v>
      </c>
      <c r="K611" s="26">
        <v>0</v>
      </c>
      <c r="L611" s="8">
        <v>0</v>
      </c>
      <c r="M611" s="94"/>
    </row>
    <row r="612" spans="1:13" ht="30.75" hidden="1" thickBot="1" x14ac:dyDescent="0.3">
      <c r="A612" s="115"/>
      <c r="B612" s="113"/>
      <c r="C612" s="109"/>
      <c r="D612" s="9" t="s">
        <v>5</v>
      </c>
      <c r="E612" s="32"/>
      <c r="F612" s="32"/>
      <c r="G612" s="32"/>
      <c r="H612" s="32"/>
      <c r="I612" s="32"/>
      <c r="J612" s="18">
        <v>0</v>
      </c>
      <c r="K612" s="26">
        <v>0</v>
      </c>
      <c r="L612" s="8">
        <v>0</v>
      </c>
      <c r="M612" s="94"/>
    </row>
    <row r="613" spans="1:13" ht="16.5" hidden="1" thickBot="1" x14ac:dyDescent="0.3">
      <c r="A613" s="116"/>
      <c r="B613" s="114"/>
      <c r="C613" s="110"/>
      <c r="D613" s="9" t="s">
        <v>6</v>
      </c>
      <c r="E613" s="32"/>
      <c r="F613" s="32"/>
      <c r="G613" s="32"/>
      <c r="H613" s="32"/>
      <c r="I613" s="32"/>
      <c r="J613" s="18">
        <f t="shared" ref="J613" si="359">J609+J610+J611+J612</f>
        <v>213694</v>
      </c>
      <c r="K613" s="26">
        <f t="shared" ref="K613:L613" si="360">K609+K610+K611+K612</f>
        <v>0</v>
      </c>
      <c r="L613" s="8">
        <f t="shared" si="360"/>
        <v>0</v>
      </c>
      <c r="M613" s="95"/>
    </row>
    <row r="614" spans="1:13" ht="45.75" customHeight="1" thickBot="1" x14ac:dyDescent="0.3">
      <c r="A614" s="105"/>
      <c r="B614" s="72" t="s">
        <v>228</v>
      </c>
      <c r="C614" s="72" t="s">
        <v>268</v>
      </c>
      <c r="D614" s="112" t="s">
        <v>17</v>
      </c>
      <c r="E614" s="32" t="s">
        <v>179</v>
      </c>
      <c r="F614" s="32" t="s">
        <v>180</v>
      </c>
      <c r="G614" s="32" t="s">
        <v>270</v>
      </c>
      <c r="H614" s="32" t="s">
        <v>180</v>
      </c>
      <c r="I614" s="32" t="s">
        <v>271</v>
      </c>
      <c r="J614" s="18">
        <f>J620</f>
        <v>10000</v>
      </c>
      <c r="K614" s="26">
        <f>K642+K647+K652+K657+K662+K667+K672+K677</f>
        <v>0</v>
      </c>
      <c r="L614" s="8">
        <f t="shared" ref="L614:L615" si="361">L642+L647+L652+L657+L662+L667+L672</f>
        <v>0</v>
      </c>
      <c r="M614" s="66"/>
    </row>
    <row r="615" spans="1:13" ht="45.75" customHeight="1" thickBot="1" x14ac:dyDescent="0.3">
      <c r="A615" s="106"/>
      <c r="B615" s="113"/>
      <c r="C615" s="113"/>
      <c r="D615" s="101"/>
      <c r="E615" s="32" t="s">
        <v>264</v>
      </c>
      <c r="F615" s="32" t="s">
        <v>180</v>
      </c>
      <c r="G615" s="32" t="s">
        <v>270</v>
      </c>
      <c r="H615" s="32" t="s">
        <v>180</v>
      </c>
      <c r="I615" s="32" t="s">
        <v>271</v>
      </c>
      <c r="J615" s="18">
        <f>J625</f>
        <v>57500</v>
      </c>
      <c r="K615" s="26">
        <f>K643+K648+K653+K658+K663+K668+K673+K678</f>
        <v>0</v>
      </c>
      <c r="L615" s="8">
        <f t="shared" si="361"/>
        <v>0</v>
      </c>
      <c r="M615" s="67"/>
    </row>
    <row r="616" spans="1:13" ht="45.75" thickBot="1" x14ac:dyDescent="0.3">
      <c r="A616" s="106"/>
      <c r="B616" s="113"/>
      <c r="C616" s="113"/>
      <c r="D616" s="9" t="s">
        <v>3</v>
      </c>
      <c r="E616" s="32"/>
      <c r="F616" s="32"/>
      <c r="G616" s="32"/>
      <c r="H616" s="32"/>
      <c r="I616" s="32"/>
      <c r="J616" s="18">
        <v>0</v>
      </c>
      <c r="K616" s="26">
        <v>0</v>
      </c>
      <c r="L616" s="8">
        <v>0</v>
      </c>
      <c r="M616" s="67"/>
    </row>
    <row r="617" spans="1:13" ht="45.75" thickBot="1" x14ac:dyDescent="0.3">
      <c r="A617" s="106"/>
      <c r="B617" s="113"/>
      <c r="C617" s="113"/>
      <c r="D617" s="9" t="s">
        <v>4</v>
      </c>
      <c r="E617" s="32"/>
      <c r="F617" s="32"/>
      <c r="G617" s="32"/>
      <c r="H617" s="32"/>
      <c r="I617" s="32"/>
      <c r="J617" s="18">
        <v>0</v>
      </c>
      <c r="K617" s="26">
        <v>0</v>
      </c>
      <c r="L617" s="8">
        <v>0</v>
      </c>
      <c r="M617" s="67"/>
    </row>
    <row r="618" spans="1:13" ht="30.75" thickBot="1" x14ac:dyDescent="0.3">
      <c r="A618" s="106"/>
      <c r="B618" s="113"/>
      <c r="C618" s="113"/>
      <c r="D618" s="9" t="s">
        <v>5</v>
      </c>
      <c r="E618" s="32"/>
      <c r="F618" s="32"/>
      <c r="G618" s="32"/>
      <c r="H618" s="32"/>
      <c r="I618" s="32"/>
      <c r="J618" s="18">
        <v>0</v>
      </c>
      <c r="K618" s="26">
        <v>0</v>
      </c>
      <c r="L618" s="8">
        <v>0</v>
      </c>
      <c r="M618" s="67"/>
    </row>
    <row r="619" spans="1:13" ht="54.75" customHeight="1" thickBot="1" x14ac:dyDescent="0.3">
      <c r="A619" s="107"/>
      <c r="B619" s="114"/>
      <c r="C619" s="114"/>
      <c r="D619" s="9" t="s">
        <v>6</v>
      </c>
      <c r="E619" s="32"/>
      <c r="F619" s="32"/>
      <c r="G619" s="32"/>
      <c r="H619" s="32"/>
      <c r="I619" s="32"/>
      <c r="J619" s="18">
        <f>J614+J616+J617+J618+J615</f>
        <v>67500</v>
      </c>
      <c r="K619" s="26">
        <f t="shared" ref="K619:L619" si="362">K614+K616+K617+K618</f>
        <v>0</v>
      </c>
      <c r="L619" s="8">
        <f t="shared" si="362"/>
        <v>0</v>
      </c>
      <c r="M619" s="68"/>
    </row>
    <row r="620" spans="1:13" ht="54.75" customHeight="1" thickBot="1" x14ac:dyDescent="0.3">
      <c r="A620" s="105" t="s">
        <v>22</v>
      </c>
      <c r="B620" s="72"/>
      <c r="C620" s="72" t="s">
        <v>23</v>
      </c>
      <c r="D620" s="9" t="s">
        <v>17</v>
      </c>
      <c r="E620" s="32" t="s">
        <v>179</v>
      </c>
      <c r="F620" s="32" t="s">
        <v>180</v>
      </c>
      <c r="G620" s="32" t="s">
        <v>270</v>
      </c>
      <c r="H620" s="32" t="s">
        <v>180</v>
      </c>
      <c r="I620" s="32" t="s">
        <v>271</v>
      </c>
      <c r="J620" s="18">
        <f>J630</f>
        <v>10000</v>
      </c>
      <c r="K620" s="26">
        <v>0</v>
      </c>
      <c r="L620" s="8">
        <v>0</v>
      </c>
      <c r="M620" s="93"/>
    </row>
    <row r="621" spans="1:13" ht="54.75" customHeight="1" thickBot="1" x14ac:dyDescent="0.3">
      <c r="A621" s="102"/>
      <c r="B621" s="73"/>
      <c r="C621" s="73"/>
      <c r="D621" s="9" t="s">
        <v>3</v>
      </c>
      <c r="E621" s="32"/>
      <c r="F621" s="32"/>
      <c r="G621" s="32"/>
      <c r="H621" s="32"/>
      <c r="I621" s="32"/>
      <c r="J621" s="18">
        <v>0</v>
      </c>
      <c r="K621" s="26">
        <v>0</v>
      </c>
      <c r="L621" s="8">
        <v>0</v>
      </c>
      <c r="M621" s="94"/>
    </row>
    <row r="622" spans="1:13" ht="54.75" customHeight="1" thickBot="1" x14ac:dyDescent="0.3">
      <c r="A622" s="102"/>
      <c r="B622" s="73"/>
      <c r="C622" s="73"/>
      <c r="D622" s="9" t="s">
        <v>4</v>
      </c>
      <c r="E622" s="32"/>
      <c r="F622" s="32"/>
      <c r="G622" s="32"/>
      <c r="H622" s="32"/>
      <c r="I622" s="32"/>
      <c r="J622" s="18">
        <v>0</v>
      </c>
      <c r="K622" s="26">
        <v>0</v>
      </c>
      <c r="L622" s="8">
        <v>0</v>
      </c>
      <c r="M622" s="94"/>
    </row>
    <row r="623" spans="1:13" ht="54.75" customHeight="1" thickBot="1" x14ac:dyDescent="0.3">
      <c r="A623" s="102"/>
      <c r="B623" s="73"/>
      <c r="C623" s="73"/>
      <c r="D623" s="9" t="s">
        <v>5</v>
      </c>
      <c r="E623" s="32"/>
      <c r="F623" s="32"/>
      <c r="G623" s="32"/>
      <c r="H623" s="32"/>
      <c r="I623" s="32"/>
      <c r="J623" s="18">
        <v>0</v>
      </c>
      <c r="K623" s="26">
        <v>0</v>
      </c>
      <c r="L623" s="8">
        <v>0</v>
      </c>
      <c r="M623" s="94"/>
    </row>
    <row r="624" spans="1:13" ht="54.75" customHeight="1" thickBot="1" x14ac:dyDescent="0.3">
      <c r="A624" s="103"/>
      <c r="B624" s="74"/>
      <c r="C624" s="74"/>
      <c r="D624" s="9" t="s">
        <v>6</v>
      </c>
      <c r="E624" s="32"/>
      <c r="F624" s="32"/>
      <c r="G624" s="32"/>
      <c r="H624" s="32"/>
      <c r="I624" s="32"/>
      <c r="J624" s="18">
        <f t="shared" ref="J624:L624" si="363">J620+J621+J622+J623</f>
        <v>10000</v>
      </c>
      <c r="K624" s="26">
        <f t="shared" si="363"/>
        <v>0</v>
      </c>
      <c r="L624" s="8">
        <f t="shared" si="363"/>
        <v>0</v>
      </c>
      <c r="M624" s="95"/>
    </row>
    <row r="625" spans="1:13" ht="54.75" customHeight="1" thickBot="1" x14ac:dyDescent="0.3">
      <c r="A625" s="72"/>
      <c r="B625" s="72"/>
      <c r="C625" s="72" t="s">
        <v>19</v>
      </c>
      <c r="D625" s="9" t="s">
        <v>17</v>
      </c>
      <c r="E625" s="32" t="s">
        <v>264</v>
      </c>
      <c r="F625" s="32" t="s">
        <v>180</v>
      </c>
      <c r="G625" s="32" t="s">
        <v>270</v>
      </c>
      <c r="H625" s="32" t="s">
        <v>180</v>
      </c>
      <c r="I625" s="32" t="s">
        <v>271</v>
      </c>
      <c r="J625" s="18">
        <f>J631</f>
        <v>57500</v>
      </c>
      <c r="K625" s="26">
        <v>0</v>
      </c>
      <c r="L625" s="8">
        <v>0</v>
      </c>
      <c r="M625" s="93"/>
    </row>
    <row r="626" spans="1:13" ht="54.75" customHeight="1" thickBot="1" x14ac:dyDescent="0.3">
      <c r="A626" s="73"/>
      <c r="B626" s="73"/>
      <c r="C626" s="73"/>
      <c r="D626" s="9" t="s">
        <v>3</v>
      </c>
      <c r="E626" s="32"/>
      <c r="F626" s="32"/>
      <c r="G626" s="32"/>
      <c r="H626" s="32"/>
      <c r="I626" s="32"/>
      <c r="J626" s="18">
        <v>0</v>
      </c>
      <c r="K626" s="26">
        <v>0</v>
      </c>
      <c r="L626" s="8">
        <v>0</v>
      </c>
      <c r="M626" s="94"/>
    </row>
    <row r="627" spans="1:13" ht="54.75" customHeight="1" thickBot="1" x14ac:dyDescent="0.3">
      <c r="A627" s="73"/>
      <c r="B627" s="73"/>
      <c r="C627" s="73"/>
      <c r="D627" s="9" t="s">
        <v>4</v>
      </c>
      <c r="E627" s="32"/>
      <c r="F627" s="32"/>
      <c r="G627" s="32"/>
      <c r="H627" s="32"/>
      <c r="I627" s="32"/>
      <c r="J627" s="18">
        <v>0</v>
      </c>
      <c r="K627" s="26">
        <v>0</v>
      </c>
      <c r="L627" s="8">
        <v>0</v>
      </c>
      <c r="M627" s="94"/>
    </row>
    <row r="628" spans="1:13" ht="54.75" customHeight="1" thickBot="1" x14ac:dyDescent="0.3">
      <c r="A628" s="73"/>
      <c r="B628" s="73"/>
      <c r="C628" s="73"/>
      <c r="D628" s="9" t="s">
        <v>5</v>
      </c>
      <c r="E628" s="32"/>
      <c r="F628" s="32"/>
      <c r="G628" s="32"/>
      <c r="H628" s="32"/>
      <c r="I628" s="32"/>
      <c r="J628" s="18">
        <v>0</v>
      </c>
      <c r="K628" s="26">
        <v>0</v>
      </c>
      <c r="L628" s="8">
        <v>0</v>
      </c>
      <c r="M628" s="94"/>
    </row>
    <row r="629" spans="1:13" ht="54.75" customHeight="1" thickBot="1" x14ac:dyDescent="0.3">
      <c r="A629" s="74"/>
      <c r="B629" s="74"/>
      <c r="C629" s="74"/>
      <c r="D629" s="9" t="s">
        <v>6</v>
      </c>
      <c r="E629" s="32"/>
      <c r="F629" s="32"/>
      <c r="G629" s="32"/>
      <c r="H629" s="32"/>
      <c r="I629" s="32"/>
      <c r="J629" s="18">
        <f t="shared" ref="J629:L629" si="364">J625+J626+J627+J628</f>
        <v>57500</v>
      </c>
      <c r="K629" s="26">
        <f t="shared" si="364"/>
        <v>0</v>
      </c>
      <c r="L629" s="8">
        <f t="shared" si="364"/>
        <v>0</v>
      </c>
      <c r="M629" s="95"/>
    </row>
    <row r="630" spans="1:13" ht="46.5" customHeight="1" thickBot="1" x14ac:dyDescent="0.3">
      <c r="A630" s="105">
        <v>26</v>
      </c>
      <c r="B630" s="72" t="s">
        <v>91</v>
      </c>
      <c r="C630" s="108"/>
      <c r="D630" s="112" t="s">
        <v>17</v>
      </c>
      <c r="E630" s="32" t="s">
        <v>179</v>
      </c>
      <c r="F630" s="32" t="s">
        <v>180</v>
      </c>
      <c r="G630" s="32" t="s">
        <v>270</v>
      </c>
      <c r="H630" s="32" t="s">
        <v>180</v>
      </c>
      <c r="I630" s="32" t="s">
        <v>271</v>
      </c>
      <c r="J630" s="18">
        <f>J636</f>
        <v>10000</v>
      </c>
      <c r="K630" s="26">
        <f t="shared" ref="K630:L630" si="365">K636</f>
        <v>0</v>
      </c>
      <c r="L630" s="8">
        <f t="shared" si="365"/>
        <v>0</v>
      </c>
      <c r="M630" s="93" t="s">
        <v>272</v>
      </c>
    </row>
    <row r="631" spans="1:13" ht="46.5" customHeight="1" thickBot="1" x14ac:dyDescent="0.3">
      <c r="A631" s="106"/>
      <c r="B631" s="113"/>
      <c r="C631" s="109"/>
      <c r="D631" s="101"/>
      <c r="E631" s="32" t="s">
        <v>264</v>
      </c>
      <c r="F631" s="32" t="s">
        <v>180</v>
      </c>
      <c r="G631" s="32" t="s">
        <v>270</v>
      </c>
      <c r="H631" s="32" t="s">
        <v>180</v>
      </c>
      <c r="I631" s="32" t="s">
        <v>271</v>
      </c>
      <c r="J631" s="18">
        <f>J637</f>
        <v>57500</v>
      </c>
      <c r="K631" s="26">
        <f>K638</f>
        <v>0</v>
      </c>
      <c r="L631" s="8">
        <f>L638</f>
        <v>0</v>
      </c>
      <c r="M631" s="94"/>
    </row>
    <row r="632" spans="1:13" ht="47.25" customHeight="1" thickBot="1" x14ac:dyDescent="0.3">
      <c r="A632" s="106"/>
      <c r="B632" s="113"/>
      <c r="C632" s="109"/>
      <c r="D632" s="9" t="s">
        <v>3</v>
      </c>
      <c r="E632" s="32"/>
      <c r="F632" s="32"/>
      <c r="G632" s="32"/>
      <c r="H632" s="32"/>
      <c r="I632" s="32"/>
      <c r="J632" s="18">
        <f t="shared" ref="J632:J634" si="366">J638</f>
        <v>0</v>
      </c>
      <c r="K632" s="26">
        <f t="shared" ref="K632:L632" si="367">K638</f>
        <v>0</v>
      </c>
      <c r="L632" s="8">
        <f t="shared" si="367"/>
        <v>0</v>
      </c>
      <c r="M632" s="94"/>
    </row>
    <row r="633" spans="1:13" ht="44.25" customHeight="1" thickBot="1" x14ac:dyDescent="0.3">
      <c r="A633" s="106"/>
      <c r="B633" s="113"/>
      <c r="C633" s="109"/>
      <c r="D633" s="9" t="s">
        <v>4</v>
      </c>
      <c r="E633" s="32"/>
      <c r="F633" s="32"/>
      <c r="G633" s="32"/>
      <c r="H633" s="32"/>
      <c r="I633" s="32"/>
      <c r="J633" s="18">
        <f t="shared" si="366"/>
        <v>0</v>
      </c>
      <c r="K633" s="26">
        <f t="shared" ref="K633:L633" si="368">K639</f>
        <v>0</v>
      </c>
      <c r="L633" s="8">
        <f t="shared" si="368"/>
        <v>0</v>
      </c>
      <c r="M633" s="94"/>
    </row>
    <row r="634" spans="1:13" ht="37.5" customHeight="1" thickBot="1" x14ac:dyDescent="0.3">
      <c r="A634" s="106"/>
      <c r="B634" s="113"/>
      <c r="C634" s="109"/>
      <c r="D634" s="9" t="s">
        <v>5</v>
      </c>
      <c r="E634" s="32"/>
      <c r="F634" s="32"/>
      <c r="G634" s="32"/>
      <c r="H634" s="32"/>
      <c r="I634" s="32"/>
      <c r="J634" s="18">
        <f t="shared" si="366"/>
        <v>0</v>
      </c>
      <c r="K634" s="26">
        <f t="shared" ref="K634:L634" si="369">K640</f>
        <v>0</v>
      </c>
      <c r="L634" s="8">
        <f t="shared" si="369"/>
        <v>0</v>
      </c>
      <c r="M634" s="94"/>
    </row>
    <row r="635" spans="1:13" ht="26.25" customHeight="1" thickBot="1" x14ac:dyDescent="0.3">
      <c r="A635" s="107"/>
      <c r="B635" s="114"/>
      <c r="C635" s="110"/>
      <c r="D635" s="9" t="s">
        <v>6</v>
      </c>
      <c r="E635" s="32"/>
      <c r="F635" s="32"/>
      <c r="G635" s="32"/>
      <c r="H635" s="32"/>
      <c r="I635" s="32"/>
      <c r="J635" s="18">
        <f>J630+J632+J633+J634+J631</f>
        <v>67500</v>
      </c>
      <c r="K635" s="26">
        <f t="shared" ref="K635:L635" si="370">K630+K632+K633+K634</f>
        <v>0</v>
      </c>
      <c r="L635" s="8">
        <f t="shared" si="370"/>
        <v>0</v>
      </c>
      <c r="M635" s="95"/>
    </row>
    <row r="636" spans="1:13" ht="48.75" customHeight="1" thickBot="1" x14ac:dyDescent="0.3">
      <c r="A636" s="69" t="s">
        <v>90</v>
      </c>
      <c r="B636" s="72" t="s">
        <v>93</v>
      </c>
      <c r="C636" s="108"/>
      <c r="D636" s="112" t="s">
        <v>17</v>
      </c>
      <c r="E636" s="32" t="s">
        <v>179</v>
      </c>
      <c r="F636" s="32" t="s">
        <v>180</v>
      </c>
      <c r="G636" s="32" t="s">
        <v>270</v>
      </c>
      <c r="H636" s="32" t="s">
        <v>180</v>
      </c>
      <c r="I636" s="32" t="s">
        <v>271</v>
      </c>
      <c r="J636" s="18">
        <f>J642</f>
        <v>10000</v>
      </c>
      <c r="K636" s="26">
        <v>0</v>
      </c>
      <c r="L636" s="8">
        <v>0</v>
      </c>
      <c r="M636" s="93"/>
    </row>
    <row r="637" spans="1:13" ht="48.75" customHeight="1" thickBot="1" x14ac:dyDescent="0.3">
      <c r="A637" s="115"/>
      <c r="B637" s="113"/>
      <c r="C637" s="109"/>
      <c r="D637" s="101"/>
      <c r="E637" s="32" t="s">
        <v>264</v>
      </c>
      <c r="F637" s="32" t="s">
        <v>180</v>
      </c>
      <c r="G637" s="32" t="s">
        <v>270</v>
      </c>
      <c r="H637" s="32" t="s">
        <v>180</v>
      </c>
      <c r="I637" s="32" t="s">
        <v>271</v>
      </c>
      <c r="J637" s="18">
        <f>J647</f>
        <v>57500</v>
      </c>
      <c r="K637" s="26">
        <v>0</v>
      </c>
      <c r="L637" s="8">
        <v>0</v>
      </c>
      <c r="M637" s="94"/>
    </row>
    <row r="638" spans="1:13" ht="47.25" customHeight="1" thickBot="1" x14ac:dyDescent="0.3">
      <c r="A638" s="115"/>
      <c r="B638" s="113"/>
      <c r="C638" s="109"/>
      <c r="D638" s="9" t="s">
        <v>3</v>
      </c>
      <c r="E638" s="32"/>
      <c r="F638" s="32"/>
      <c r="G638" s="32"/>
      <c r="H638" s="32"/>
      <c r="I638" s="32"/>
      <c r="J638" s="18">
        <f t="shared" ref="J638:J640" si="371">J643+J648+J653</f>
        <v>0</v>
      </c>
      <c r="K638" s="26">
        <f t="shared" ref="K638:L638" si="372">K643+K648+K653</f>
        <v>0</v>
      </c>
      <c r="L638" s="8">
        <f t="shared" si="372"/>
        <v>0</v>
      </c>
      <c r="M638" s="94"/>
    </row>
    <row r="639" spans="1:13" ht="48.75" customHeight="1" thickBot="1" x14ac:dyDescent="0.3">
      <c r="A639" s="115"/>
      <c r="B639" s="113"/>
      <c r="C639" s="109"/>
      <c r="D639" s="9" t="s">
        <v>4</v>
      </c>
      <c r="E639" s="32"/>
      <c r="F639" s="32"/>
      <c r="G639" s="32"/>
      <c r="H639" s="32"/>
      <c r="I639" s="32"/>
      <c r="J639" s="18">
        <f t="shared" si="371"/>
        <v>0</v>
      </c>
      <c r="K639" s="26">
        <f t="shared" ref="K639:L639" si="373">K644+K649+K654</f>
        <v>0</v>
      </c>
      <c r="L639" s="8">
        <f t="shared" si="373"/>
        <v>0</v>
      </c>
      <c r="M639" s="94"/>
    </row>
    <row r="640" spans="1:13" ht="42" customHeight="1" thickBot="1" x14ac:dyDescent="0.3">
      <c r="A640" s="115"/>
      <c r="B640" s="113"/>
      <c r="C640" s="109"/>
      <c r="D640" s="9" t="s">
        <v>5</v>
      </c>
      <c r="E640" s="32"/>
      <c r="F640" s="32"/>
      <c r="G640" s="32"/>
      <c r="H640" s="32"/>
      <c r="I640" s="32"/>
      <c r="J640" s="18">
        <f t="shared" si="371"/>
        <v>0</v>
      </c>
      <c r="K640" s="26">
        <f t="shared" ref="K640:L640" si="374">K645+K650+K655</f>
        <v>0</v>
      </c>
      <c r="L640" s="8">
        <f t="shared" si="374"/>
        <v>0</v>
      </c>
      <c r="M640" s="94"/>
    </row>
    <row r="641" spans="1:13" ht="26.25" customHeight="1" thickBot="1" x14ac:dyDescent="0.3">
      <c r="A641" s="116"/>
      <c r="B641" s="114"/>
      <c r="C641" s="110"/>
      <c r="D641" s="9" t="s">
        <v>6</v>
      </c>
      <c r="E641" s="32"/>
      <c r="F641" s="32"/>
      <c r="G641" s="32"/>
      <c r="H641" s="32"/>
      <c r="I641" s="32"/>
      <c r="J641" s="18">
        <f t="shared" ref="J641" si="375">J636+J638+J639+J640</f>
        <v>10000</v>
      </c>
      <c r="K641" s="26">
        <f t="shared" ref="K641:L641" si="376">K636+K638+K639+K640</f>
        <v>0</v>
      </c>
      <c r="L641" s="8">
        <f t="shared" si="376"/>
        <v>0</v>
      </c>
      <c r="M641" s="95"/>
    </row>
    <row r="642" spans="1:13" ht="51.75" customHeight="1" thickBot="1" x14ac:dyDescent="0.3">
      <c r="A642" s="69" t="s">
        <v>289</v>
      </c>
      <c r="B642" s="72" t="s">
        <v>112</v>
      </c>
      <c r="C642" s="108"/>
      <c r="D642" s="9" t="s">
        <v>17</v>
      </c>
      <c r="E642" s="32" t="s">
        <v>179</v>
      </c>
      <c r="F642" s="32" t="s">
        <v>180</v>
      </c>
      <c r="G642" s="32" t="s">
        <v>270</v>
      </c>
      <c r="H642" s="32" t="s">
        <v>180</v>
      </c>
      <c r="I642" s="32" t="s">
        <v>271</v>
      </c>
      <c r="J642" s="18">
        <v>10000</v>
      </c>
      <c r="K642" s="26">
        <v>0</v>
      </c>
      <c r="L642" s="8">
        <v>0</v>
      </c>
      <c r="M642" s="93"/>
    </row>
    <row r="643" spans="1:13" ht="51" customHeight="1" thickBot="1" x14ac:dyDescent="0.3">
      <c r="A643" s="115"/>
      <c r="B643" s="113"/>
      <c r="C643" s="109"/>
      <c r="D643" s="9" t="s">
        <v>3</v>
      </c>
      <c r="E643" s="32"/>
      <c r="F643" s="32"/>
      <c r="G643" s="32"/>
      <c r="H643" s="32"/>
      <c r="I643" s="32"/>
      <c r="J643" s="18">
        <v>0</v>
      </c>
      <c r="K643" s="26">
        <v>0</v>
      </c>
      <c r="L643" s="8">
        <v>0</v>
      </c>
      <c r="M643" s="94"/>
    </row>
    <row r="644" spans="1:13" ht="46.5" customHeight="1" thickBot="1" x14ac:dyDescent="0.3">
      <c r="A644" s="115"/>
      <c r="B644" s="113"/>
      <c r="C644" s="109"/>
      <c r="D644" s="9" t="s">
        <v>4</v>
      </c>
      <c r="E644" s="32"/>
      <c r="F644" s="32"/>
      <c r="G644" s="32"/>
      <c r="H644" s="32"/>
      <c r="I644" s="32"/>
      <c r="J644" s="18">
        <v>0</v>
      </c>
      <c r="K644" s="26">
        <v>0</v>
      </c>
      <c r="L644" s="8">
        <v>0</v>
      </c>
      <c r="M644" s="94"/>
    </row>
    <row r="645" spans="1:13" ht="44.25" customHeight="1" thickBot="1" x14ac:dyDescent="0.3">
      <c r="A645" s="115"/>
      <c r="B645" s="113"/>
      <c r="C645" s="109"/>
      <c r="D645" s="9" t="s">
        <v>5</v>
      </c>
      <c r="E645" s="32"/>
      <c r="F645" s="32"/>
      <c r="G645" s="32"/>
      <c r="H645" s="32"/>
      <c r="I645" s="32"/>
      <c r="J645" s="18">
        <v>0</v>
      </c>
      <c r="K645" s="26">
        <v>0</v>
      </c>
      <c r="L645" s="8">
        <v>0</v>
      </c>
      <c r="M645" s="94"/>
    </row>
    <row r="646" spans="1:13" ht="39" customHeight="1" thickBot="1" x14ac:dyDescent="0.3">
      <c r="A646" s="116"/>
      <c r="B646" s="114"/>
      <c r="C646" s="110"/>
      <c r="D646" s="9" t="s">
        <v>6</v>
      </c>
      <c r="E646" s="32"/>
      <c r="F646" s="32"/>
      <c r="G646" s="32"/>
      <c r="H646" s="32"/>
      <c r="I646" s="32"/>
      <c r="J646" s="18">
        <f t="shared" ref="J646" si="377">J642+J643+J644+J645</f>
        <v>10000</v>
      </c>
      <c r="K646" s="26">
        <f t="shared" ref="K646:L646" si="378">K642+K643+K644+K645</f>
        <v>0</v>
      </c>
      <c r="L646" s="8">
        <f t="shared" si="378"/>
        <v>0</v>
      </c>
      <c r="M646" s="95"/>
    </row>
    <row r="647" spans="1:13" ht="43.5" customHeight="1" thickBot="1" x14ac:dyDescent="0.3">
      <c r="A647" s="69" t="s">
        <v>290</v>
      </c>
      <c r="B647" s="72" t="s">
        <v>273</v>
      </c>
      <c r="C647" s="108"/>
      <c r="D647" s="9" t="s">
        <v>17</v>
      </c>
      <c r="E647" s="32" t="s">
        <v>264</v>
      </c>
      <c r="F647" s="32" t="s">
        <v>180</v>
      </c>
      <c r="G647" s="32" t="s">
        <v>270</v>
      </c>
      <c r="H647" s="32" t="s">
        <v>180</v>
      </c>
      <c r="I647" s="32" t="s">
        <v>271</v>
      </c>
      <c r="J647" s="18">
        <v>57500</v>
      </c>
      <c r="K647" s="26">
        <v>0</v>
      </c>
      <c r="L647" s="8">
        <v>0</v>
      </c>
      <c r="M647" s="93"/>
    </row>
    <row r="648" spans="1:13" ht="45.75" thickBot="1" x14ac:dyDescent="0.3">
      <c r="A648" s="115"/>
      <c r="B648" s="73"/>
      <c r="C648" s="109"/>
      <c r="D648" s="9" t="s">
        <v>3</v>
      </c>
      <c r="E648" s="32"/>
      <c r="F648" s="32"/>
      <c r="G648" s="32"/>
      <c r="H648" s="32"/>
      <c r="I648" s="32"/>
      <c r="J648" s="18">
        <v>0</v>
      </c>
      <c r="K648" s="26">
        <v>0</v>
      </c>
      <c r="L648" s="8">
        <v>0</v>
      </c>
      <c r="M648" s="94"/>
    </row>
    <row r="649" spans="1:13" ht="45.75" thickBot="1" x14ac:dyDescent="0.3">
      <c r="A649" s="115"/>
      <c r="B649" s="73"/>
      <c r="C649" s="109"/>
      <c r="D649" s="9" t="s">
        <v>4</v>
      </c>
      <c r="E649" s="32"/>
      <c r="F649" s="32"/>
      <c r="G649" s="32"/>
      <c r="H649" s="32"/>
      <c r="I649" s="32"/>
      <c r="J649" s="18">
        <v>0</v>
      </c>
      <c r="K649" s="26">
        <v>0</v>
      </c>
      <c r="L649" s="8">
        <v>0</v>
      </c>
      <c r="M649" s="94"/>
    </row>
    <row r="650" spans="1:13" ht="52.5" customHeight="1" thickBot="1" x14ac:dyDescent="0.3">
      <c r="A650" s="115"/>
      <c r="B650" s="73"/>
      <c r="C650" s="109"/>
      <c r="D650" s="9" t="s">
        <v>5</v>
      </c>
      <c r="E650" s="32"/>
      <c r="F650" s="32"/>
      <c r="G650" s="32"/>
      <c r="H650" s="32"/>
      <c r="I650" s="32"/>
      <c r="J650" s="18">
        <v>0</v>
      </c>
      <c r="K650" s="26">
        <v>0</v>
      </c>
      <c r="L650" s="8">
        <v>0</v>
      </c>
      <c r="M650" s="94"/>
    </row>
    <row r="651" spans="1:13" ht="39" customHeight="1" thickBot="1" x14ac:dyDescent="0.3">
      <c r="A651" s="116"/>
      <c r="B651" s="74"/>
      <c r="C651" s="110"/>
      <c r="D651" s="9" t="s">
        <v>6</v>
      </c>
      <c r="E651" s="32"/>
      <c r="F651" s="32"/>
      <c r="G651" s="32"/>
      <c r="H651" s="32"/>
      <c r="I651" s="32"/>
      <c r="J651" s="18">
        <f t="shared" ref="J651" si="379">J647+J648+J649+J650</f>
        <v>57500</v>
      </c>
      <c r="K651" s="26">
        <f t="shared" ref="K651:L651" si="380">K647+K648+K649+K650</f>
        <v>0</v>
      </c>
      <c r="L651" s="8">
        <f t="shared" si="380"/>
        <v>0</v>
      </c>
      <c r="M651" s="95"/>
    </row>
    <row r="652" spans="1:13" ht="60.75" hidden="1" customHeight="1" thickBot="1" x14ac:dyDescent="0.3">
      <c r="A652" s="69" t="s">
        <v>105</v>
      </c>
      <c r="B652" s="72" t="s">
        <v>25</v>
      </c>
      <c r="C652" s="108" t="s">
        <v>144</v>
      </c>
      <c r="D652" s="9" t="s">
        <v>17</v>
      </c>
      <c r="E652" s="32"/>
      <c r="F652" s="32"/>
      <c r="G652" s="32"/>
      <c r="H652" s="32"/>
      <c r="I652" s="32"/>
      <c r="J652" s="18">
        <v>0</v>
      </c>
      <c r="K652" s="26">
        <v>0</v>
      </c>
      <c r="L652" s="8">
        <v>0</v>
      </c>
      <c r="M652" s="93"/>
    </row>
    <row r="653" spans="1:13" ht="61.5" hidden="1" customHeight="1" thickBot="1" x14ac:dyDescent="0.3">
      <c r="A653" s="115"/>
      <c r="B653" s="73"/>
      <c r="C653" s="109"/>
      <c r="D653" s="9" t="s">
        <v>3</v>
      </c>
      <c r="E653" s="32"/>
      <c r="F653" s="32"/>
      <c r="G653" s="32"/>
      <c r="H653" s="32"/>
      <c r="I653" s="32"/>
      <c r="J653" s="18">
        <v>0</v>
      </c>
      <c r="K653" s="26">
        <v>0</v>
      </c>
      <c r="L653" s="8">
        <v>0</v>
      </c>
      <c r="M653" s="94"/>
    </row>
    <row r="654" spans="1:13" ht="59.25" hidden="1" customHeight="1" thickBot="1" x14ac:dyDescent="0.3">
      <c r="A654" s="115"/>
      <c r="B654" s="73"/>
      <c r="C654" s="109"/>
      <c r="D654" s="9" t="s">
        <v>4</v>
      </c>
      <c r="E654" s="32"/>
      <c r="F654" s="32"/>
      <c r="G654" s="32"/>
      <c r="H654" s="32"/>
      <c r="I654" s="32"/>
      <c r="J654" s="18">
        <v>0</v>
      </c>
      <c r="K654" s="26">
        <v>0</v>
      </c>
      <c r="L654" s="8">
        <v>0</v>
      </c>
      <c r="M654" s="94"/>
    </row>
    <row r="655" spans="1:13" ht="33" hidden="1" customHeight="1" thickBot="1" x14ac:dyDescent="0.3">
      <c r="A655" s="115"/>
      <c r="B655" s="73"/>
      <c r="C655" s="109"/>
      <c r="D655" s="9" t="s">
        <v>5</v>
      </c>
      <c r="E655" s="32"/>
      <c r="F655" s="32"/>
      <c r="G655" s="32"/>
      <c r="H655" s="32"/>
      <c r="I655" s="32"/>
      <c r="J655" s="18">
        <v>0</v>
      </c>
      <c r="K655" s="26">
        <v>0</v>
      </c>
      <c r="L655" s="8">
        <v>0</v>
      </c>
      <c r="M655" s="94"/>
    </row>
    <row r="656" spans="1:13" ht="39.75" hidden="1" customHeight="1" thickBot="1" x14ac:dyDescent="0.3">
      <c r="A656" s="116"/>
      <c r="B656" s="74"/>
      <c r="C656" s="110"/>
      <c r="D656" s="9" t="s">
        <v>6</v>
      </c>
      <c r="E656" s="32"/>
      <c r="F656" s="32"/>
      <c r="G656" s="32"/>
      <c r="H656" s="32"/>
      <c r="I656" s="32"/>
      <c r="J656" s="18">
        <f t="shared" ref="J656" si="381">J652+J653+J654+J655</f>
        <v>0</v>
      </c>
      <c r="K656" s="26">
        <f t="shared" ref="K656:L656" si="382">K652+K653+K654+K655</f>
        <v>0</v>
      </c>
      <c r="L656" s="8">
        <f t="shared" si="382"/>
        <v>0</v>
      </c>
      <c r="M656" s="95"/>
    </row>
    <row r="657" spans="1:13" ht="66" hidden="1" customHeight="1" thickBot="1" x14ac:dyDescent="0.3">
      <c r="A657" s="69" t="s">
        <v>106</v>
      </c>
      <c r="B657" s="72" t="s">
        <v>99</v>
      </c>
      <c r="C657" s="108" t="s">
        <v>149</v>
      </c>
      <c r="D657" s="9" t="s">
        <v>17</v>
      </c>
      <c r="E657" s="32"/>
      <c r="F657" s="32"/>
      <c r="G657" s="32"/>
      <c r="H657" s="32"/>
      <c r="I657" s="32"/>
      <c r="J657" s="18">
        <v>0</v>
      </c>
      <c r="K657" s="26">
        <v>0</v>
      </c>
      <c r="L657" s="8">
        <v>0</v>
      </c>
      <c r="M657" s="93"/>
    </row>
    <row r="658" spans="1:13" ht="65.25" hidden="1" customHeight="1" thickBot="1" x14ac:dyDescent="0.3">
      <c r="A658" s="115"/>
      <c r="B658" s="73"/>
      <c r="C658" s="109"/>
      <c r="D658" s="9" t="s">
        <v>3</v>
      </c>
      <c r="E658" s="32"/>
      <c r="F658" s="32"/>
      <c r="G658" s="32"/>
      <c r="H658" s="32"/>
      <c r="I658" s="32"/>
      <c r="J658" s="18">
        <v>0</v>
      </c>
      <c r="K658" s="26">
        <v>0</v>
      </c>
      <c r="L658" s="8">
        <v>0</v>
      </c>
      <c r="M658" s="94"/>
    </row>
    <row r="659" spans="1:13" ht="62.25" hidden="1" customHeight="1" thickBot="1" x14ac:dyDescent="0.3">
      <c r="A659" s="115"/>
      <c r="B659" s="73"/>
      <c r="C659" s="109"/>
      <c r="D659" s="9" t="s">
        <v>4</v>
      </c>
      <c r="E659" s="32"/>
      <c r="F659" s="32"/>
      <c r="G659" s="32"/>
      <c r="H659" s="32"/>
      <c r="I659" s="32"/>
      <c r="J659" s="18">
        <v>0</v>
      </c>
      <c r="K659" s="26">
        <v>0</v>
      </c>
      <c r="L659" s="8">
        <v>0</v>
      </c>
      <c r="M659" s="94"/>
    </row>
    <row r="660" spans="1:13" ht="37.5" hidden="1" customHeight="1" thickBot="1" x14ac:dyDescent="0.3">
      <c r="A660" s="115"/>
      <c r="B660" s="73"/>
      <c r="C660" s="109"/>
      <c r="D660" s="9" t="s">
        <v>5</v>
      </c>
      <c r="E660" s="32"/>
      <c r="F660" s="32"/>
      <c r="G660" s="32"/>
      <c r="H660" s="32"/>
      <c r="I660" s="32"/>
      <c r="J660" s="18">
        <v>0</v>
      </c>
      <c r="K660" s="26">
        <v>0</v>
      </c>
      <c r="L660" s="8">
        <v>0</v>
      </c>
      <c r="M660" s="94"/>
    </row>
    <row r="661" spans="1:13" ht="26.25" hidden="1" customHeight="1" thickBot="1" x14ac:dyDescent="0.3">
      <c r="A661" s="116"/>
      <c r="B661" s="74"/>
      <c r="C661" s="110"/>
      <c r="D661" s="9" t="s">
        <v>6</v>
      </c>
      <c r="E661" s="32"/>
      <c r="F661" s="32"/>
      <c r="G661" s="32"/>
      <c r="H661" s="32"/>
      <c r="I661" s="32"/>
      <c r="J661" s="18">
        <f t="shared" ref="J661" si="383">J657+J658+J659+J660</f>
        <v>0</v>
      </c>
      <c r="K661" s="26">
        <f t="shared" ref="K661:L661" si="384">K657+K658+K659+K660</f>
        <v>0</v>
      </c>
      <c r="L661" s="8">
        <f t="shared" si="384"/>
        <v>0</v>
      </c>
      <c r="M661" s="95"/>
    </row>
    <row r="662" spans="1:13" ht="52.5" hidden="1" customHeight="1" thickBot="1" x14ac:dyDescent="0.3">
      <c r="A662" s="69" t="s">
        <v>107</v>
      </c>
      <c r="B662" s="72" t="s">
        <v>111</v>
      </c>
      <c r="C662" s="108" t="s">
        <v>148</v>
      </c>
      <c r="D662" s="9" t="s">
        <v>17</v>
      </c>
      <c r="E662" s="32"/>
      <c r="F662" s="32"/>
      <c r="G662" s="32"/>
      <c r="H662" s="32"/>
      <c r="I662" s="32"/>
      <c r="J662" s="18">
        <v>0</v>
      </c>
      <c r="K662" s="26">
        <v>0</v>
      </c>
      <c r="L662" s="8">
        <v>0</v>
      </c>
      <c r="M662" s="93"/>
    </row>
    <row r="663" spans="1:13" ht="47.25" hidden="1" customHeight="1" thickBot="1" x14ac:dyDescent="0.3">
      <c r="A663" s="115"/>
      <c r="B663" s="73"/>
      <c r="C663" s="109"/>
      <c r="D663" s="9" t="s">
        <v>3</v>
      </c>
      <c r="E663" s="32"/>
      <c r="F663" s="32"/>
      <c r="G663" s="32"/>
      <c r="H663" s="32"/>
      <c r="I663" s="32"/>
      <c r="J663" s="18">
        <v>0</v>
      </c>
      <c r="K663" s="26">
        <v>0</v>
      </c>
      <c r="L663" s="8">
        <v>0</v>
      </c>
      <c r="M663" s="94"/>
    </row>
    <row r="664" spans="1:13" ht="47.25" hidden="1" customHeight="1" thickBot="1" x14ac:dyDescent="0.3">
      <c r="A664" s="115"/>
      <c r="B664" s="73"/>
      <c r="C664" s="109"/>
      <c r="D664" s="9" t="s">
        <v>4</v>
      </c>
      <c r="E664" s="32"/>
      <c r="F664" s="32"/>
      <c r="G664" s="32"/>
      <c r="H664" s="32"/>
      <c r="I664" s="32"/>
      <c r="J664" s="18">
        <v>0</v>
      </c>
      <c r="K664" s="26">
        <v>0</v>
      </c>
      <c r="L664" s="8">
        <v>0</v>
      </c>
      <c r="M664" s="94"/>
    </row>
    <row r="665" spans="1:13" ht="39.75" hidden="1" customHeight="1" thickBot="1" x14ac:dyDescent="0.3">
      <c r="A665" s="115"/>
      <c r="B665" s="73"/>
      <c r="C665" s="109"/>
      <c r="D665" s="9" t="s">
        <v>5</v>
      </c>
      <c r="E665" s="32"/>
      <c r="F665" s="32"/>
      <c r="G665" s="32"/>
      <c r="H665" s="32"/>
      <c r="I665" s="32"/>
      <c r="J665" s="18">
        <v>0</v>
      </c>
      <c r="K665" s="26">
        <v>0</v>
      </c>
      <c r="L665" s="8">
        <v>0</v>
      </c>
      <c r="M665" s="94"/>
    </row>
    <row r="666" spans="1:13" ht="26.25" hidden="1" customHeight="1" thickBot="1" x14ac:dyDescent="0.3">
      <c r="A666" s="116"/>
      <c r="B666" s="74"/>
      <c r="C666" s="110"/>
      <c r="D666" s="9" t="s">
        <v>6</v>
      </c>
      <c r="E666" s="32"/>
      <c r="F666" s="32"/>
      <c r="G666" s="32"/>
      <c r="H666" s="32"/>
      <c r="I666" s="32"/>
      <c r="J666" s="18">
        <f t="shared" ref="J666:L666" si="385">J662+J663+J664+J665</f>
        <v>0</v>
      </c>
      <c r="K666" s="26">
        <f t="shared" si="385"/>
        <v>0</v>
      </c>
      <c r="L666" s="8">
        <f t="shared" si="385"/>
        <v>0</v>
      </c>
      <c r="M666" s="95"/>
    </row>
    <row r="667" spans="1:13" ht="49.5" hidden="1" customHeight="1" thickBot="1" x14ac:dyDescent="0.3">
      <c r="A667" s="69" t="s">
        <v>108</v>
      </c>
      <c r="B667" s="72" t="s">
        <v>116</v>
      </c>
      <c r="C667" s="108" t="s">
        <v>117</v>
      </c>
      <c r="D667" s="9" t="s">
        <v>17</v>
      </c>
      <c r="E667" s="32"/>
      <c r="F667" s="32"/>
      <c r="G667" s="32"/>
      <c r="H667" s="32"/>
      <c r="I667" s="32"/>
      <c r="J667" s="18">
        <v>0</v>
      </c>
      <c r="K667" s="26">
        <v>0</v>
      </c>
      <c r="L667" s="8">
        <v>0</v>
      </c>
      <c r="M667" s="93"/>
    </row>
    <row r="668" spans="1:13" ht="44.25" hidden="1" customHeight="1" thickBot="1" x14ac:dyDescent="0.3">
      <c r="A668" s="115"/>
      <c r="B668" s="73"/>
      <c r="C668" s="109"/>
      <c r="D668" s="9" t="s">
        <v>3</v>
      </c>
      <c r="E668" s="32"/>
      <c r="F668" s="32"/>
      <c r="G668" s="32"/>
      <c r="H668" s="32"/>
      <c r="I668" s="32"/>
      <c r="J668" s="18">
        <v>0</v>
      </c>
      <c r="K668" s="26">
        <v>0</v>
      </c>
      <c r="L668" s="8">
        <v>0</v>
      </c>
      <c r="M668" s="94"/>
    </row>
    <row r="669" spans="1:13" ht="45" hidden="1" customHeight="1" thickBot="1" x14ac:dyDescent="0.3">
      <c r="A669" s="115"/>
      <c r="B669" s="73"/>
      <c r="C669" s="109"/>
      <c r="D669" s="9" t="s">
        <v>4</v>
      </c>
      <c r="E669" s="32"/>
      <c r="F669" s="32"/>
      <c r="G669" s="32"/>
      <c r="H669" s="32"/>
      <c r="I669" s="32"/>
      <c r="J669" s="18">
        <v>0</v>
      </c>
      <c r="K669" s="26">
        <v>0</v>
      </c>
      <c r="L669" s="8">
        <v>0</v>
      </c>
      <c r="M669" s="94"/>
    </row>
    <row r="670" spans="1:13" ht="36.75" hidden="1" customHeight="1" thickBot="1" x14ac:dyDescent="0.3">
      <c r="A670" s="115"/>
      <c r="B670" s="73"/>
      <c r="C670" s="109"/>
      <c r="D670" s="9" t="s">
        <v>5</v>
      </c>
      <c r="E670" s="32"/>
      <c r="F670" s="32"/>
      <c r="G670" s="32"/>
      <c r="H670" s="32"/>
      <c r="I670" s="32"/>
      <c r="J670" s="18">
        <v>0</v>
      </c>
      <c r="K670" s="26">
        <v>0</v>
      </c>
      <c r="L670" s="8">
        <v>0</v>
      </c>
      <c r="M670" s="94"/>
    </row>
    <row r="671" spans="1:13" ht="26.25" hidden="1" customHeight="1" thickBot="1" x14ac:dyDescent="0.3">
      <c r="A671" s="116"/>
      <c r="B671" s="74"/>
      <c r="C671" s="110"/>
      <c r="D671" s="9" t="s">
        <v>6</v>
      </c>
      <c r="E671" s="32"/>
      <c r="F671" s="32"/>
      <c r="G671" s="32"/>
      <c r="H671" s="32"/>
      <c r="I671" s="32"/>
      <c r="J671" s="18">
        <f t="shared" ref="J671:L671" si="386">J667+J668+J669+J670</f>
        <v>0</v>
      </c>
      <c r="K671" s="26">
        <f t="shared" si="386"/>
        <v>0</v>
      </c>
      <c r="L671" s="8">
        <f t="shared" si="386"/>
        <v>0</v>
      </c>
      <c r="M671" s="95"/>
    </row>
    <row r="672" spans="1:13" ht="52.5" hidden="1" customHeight="1" thickBot="1" x14ac:dyDescent="0.3">
      <c r="A672" s="69" t="s">
        <v>109</v>
      </c>
      <c r="B672" s="72" t="s">
        <v>145</v>
      </c>
      <c r="C672" s="108" t="s">
        <v>146</v>
      </c>
      <c r="D672" s="9" t="s">
        <v>17</v>
      </c>
      <c r="E672" s="32"/>
      <c r="F672" s="32"/>
      <c r="G672" s="32"/>
      <c r="H672" s="32"/>
      <c r="I672" s="32"/>
      <c r="J672" s="18">
        <v>0</v>
      </c>
      <c r="K672" s="26">
        <v>0</v>
      </c>
      <c r="L672" s="8">
        <v>0</v>
      </c>
      <c r="M672" s="93"/>
    </row>
    <row r="673" spans="1:13" ht="47.25" hidden="1" customHeight="1" thickBot="1" x14ac:dyDescent="0.3">
      <c r="A673" s="115"/>
      <c r="B673" s="73"/>
      <c r="C673" s="109"/>
      <c r="D673" s="9" t="s">
        <v>3</v>
      </c>
      <c r="E673" s="32"/>
      <c r="F673" s="32"/>
      <c r="G673" s="32"/>
      <c r="H673" s="32"/>
      <c r="I673" s="32"/>
      <c r="J673" s="18">
        <v>0</v>
      </c>
      <c r="K673" s="26">
        <v>0</v>
      </c>
      <c r="L673" s="8">
        <v>0</v>
      </c>
      <c r="M673" s="94"/>
    </row>
    <row r="674" spans="1:13" ht="44.25" hidden="1" customHeight="1" thickBot="1" x14ac:dyDescent="0.3">
      <c r="A674" s="115"/>
      <c r="B674" s="73"/>
      <c r="C674" s="109"/>
      <c r="D674" s="9" t="s">
        <v>4</v>
      </c>
      <c r="E674" s="32"/>
      <c r="F674" s="32"/>
      <c r="G674" s="32"/>
      <c r="H674" s="32"/>
      <c r="I674" s="32"/>
      <c r="J674" s="18">
        <v>0</v>
      </c>
      <c r="K674" s="26">
        <v>0</v>
      </c>
      <c r="L674" s="8">
        <v>0</v>
      </c>
      <c r="M674" s="94"/>
    </row>
    <row r="675" spans="1:13" ht="39.75" hidden="1" customHeight="1" thickBot="1" x14ac:dyDescent="0.3">
      <c r="A675" s="115"/>
      <c r="B675" s="73"/>
      <c r="C675" s="109"/>
      <c r="D675" s="9" t="s">
        <v>5</v>
      </c>
      <c r="E675" s="32"/>
      <c r="F675" s="32"/>
      <c r="G675" s="32"/>
      <c r="H675" s="32"/>
      <c r="I675" s="32"/>
      <c r="J675" s="18">
        <v>0</v>
      </c>
      <c r="K675" s="26">
        <v>0</v>
      </c>
      <c r="L675" s="8">
        <v>0</v>
      </c>
      <c r="M675" s="94"/>
    </row>
    <row r="676" spans="1:13" ht="26.25" hidden="1" customHeight="1" thickBot="1" x14ac:dyDescent="0.3">
      <c r="A676" s="116"/>
      <c r="B676" s="74"/>
      <c r="C676" s="110"/>
      <c r="D676" s="9" t="s">
        <v>6</v>
      </c>
      <c r="E676" s="32"/>
      <c r="F676" s="32"/>
      <c r="G676" s="32"/>
      <c r="H676" s="32"/>
      <c r="I676" s="32"/>
      <c r="J676" s="18">
        <f t="shared" ref="J676:L676" si="387">J672+J673+J674+J675</f>
        <v>0</v>
      </c>
      <c r="K676" s="26">
        <f t="shared" si="387"/>
        <v>0</v>
      </c>
      <c r="L676" s="8">
        <f t="shared" si="387"/>
        <v>0</v>
      </c>
      <c r="M676" s="95"/>
    </row>
    <row r="677" spans="1:13" ht="49.5" hidden="1" customHeight="1" thickBot="1" x14ac:dyDescent="0.3">
      <c r="A677" s="69" t="s">
        <v>110</v>
      </c>
      <c r="B677" s="72" t="s">
        <v>118</v>
      </c>
      <c r="C677" s="108" t="s">
        <v>117</v>
      </c>
      <c r="D677" s="9" t="s">
        <v>17</v>
      </c>
      <c r="E677" s="32"/>
      <c r="F677" s="32"/>
      <c r="G677" s="32"/>
      <c r="H677" s="32"/>
      <c r="I677" s="32"/>
      <c r="J677" s="18">
        <v>0</v>
      </c>
      <c r="K677" s="26">
        <v>0</v>
      </c>
      <c r="L677" s="8">
        <v>0</v>
      </c>
      <c r="M677" s="93"/>
    </row>
    <row r="678" spans="1:13" ht="48" hidden="1" customHeight="1" thickBot="1" x14ac:dyDescent="0.3">
      <c r="A678" s="115"/>
      <c r="B678" s="73"/>
      <c r="C678" s="109"/>
      <c r="D678" s="9" t="s">
        <v>3</v>
      </c>
      <c r="E678" s="32"/>
      <c r="F678" s="32"/>
      <c r="G678" s="32"/>
      <c r="H678" s="32"/>
      <c r="I678" s="32"/>
      <c r="J678" s="18">
        <v>0</v>
      </c>
      <c r="K678" s="26">
        <v>0</v>
      </c>
      <c r="L678" s="8">
        <v>0</v>
      </c>
      <c r="M678" s="94"/>
    </row>
    <row r="679" spans="1:13" ht="47.25" hidden="1" customHeight="1" thickBot="1" x14ac:dyDescent="0.3">
      <c r="A679" s="115"/>
      <c r="B679" s="73"/>
      <c r="C679" s="109"/>
      <c r="D679" s="9" t="s">
        <v>4</v>
      </c>
      <c r="E679" s="32"/>
      <c r="F679" s="32"/>
      <c r="G679" s="32"/>
      <c r="H679" s="32"/>
      <c r="I679" s="32"/>
      <c r="J679" s="18">
        <v>0</v>
      </c>
      <c r="K679" s="26">
        <v>0</v>
      </c>
      <c r="L679" s="8">
        <v>0</v>
      </c>
      <c r="M679" s="94"/>
    </row>
    <row r="680" spans="1:13" ht="38.25" hidden="1" customHeight="1" thickBot="1" x14ac:dyDescent="0.3">
      <c r="A680" s="115"/>
      <c r="B680" s="73"/>
      <c r="C680" s="109"/>
      <c r="D680" s="9" t="s">
        <v>5</v>
      </c>
      <c r="E680" s="32"/>
      <c r="F680" s="32"/>
      <c r="G680" s="32"/>
      <c r="H680" s="32"/>
      <c r="I680" s="32"/>
      <c r="J680" s="18">
        <v>0</v>
      </c>
      <c r="K680" s="26">
        <v>0</v>
      </c>
      <c r="L680" s="8">
        <v>0</v>
      </c>
      <c r="M680" s="94"/>
    </row>
    <row r="681" spans="1:13" ht="26.25" hidden="1" customHeight="1" thickBot="1" x14ac:dyDescent="0.3">
      <c r="A681" s="116"/>
      <c r="B681" s="74"/>
      <c r="C681" s="110"/>
      <c r="D681" s="9" t="s">
        <v>6</v>
      </c>
      <c r="E681" s="32"/>
      <c r="F681" s="32"/>
      <c r="G681" s="32"/>
      <c r="H681" s="32"/>
      <c r="I681" s="32"/>
      <c r="J681" s="18">
        <f t="shared" ref="J681:L681" si="388">J677+J678+J679+J680</f>
        <v>0</v>
      </c>
      <c r="K681" s="26">
        <f t="shared" si="388"/>
        <v>0</v>
      </c>
      <c r="L681" s="8">
        <f t="shared" si="388"/>
        <v>0</v>
      </c>
      <c r="M681" s="95"/>
    </row>
    <row r="682" spans="1:13" ht="15.75" x14ac:dyDescent="0.25">
      <c r="A682" s="4"/>
      <c r="B682" s="5"/>
      <c r="C682" s="5"/>
      <c r="D682" s="6"/>
      <c r="E682" s="6"/>
      <c r="F682" s="6"/>
      <c r="G682" s="6"/>
      <c r="H682" s="6"/>
      <c r="I682" s="6"/>
      <c r="J682" s="7"/>
      <c r="K682" s="7"/>
      <c r="L682" s="7"/>
      <c r="M682" s="6"/>
    </row>
    <row r="683" spans="1:13" ht="18.75" customHeight="1" x14ac:dyDescent="0.25">
      <c r="A683" s="134"/>
      <c r="B683" s="135"/>
      <c r="C683" s="135"/>
      <c r="D683" s="135"/>
      <c r="E683" s="135"/>
      <c r="F683" s="135"/>
      <c r="G683" s="135"/>
      <c r="H683" s="135"/>
      <c r="I683" s="135"/>
      <c r="J683" s="135"/>
      <c r="K683" s="135"/>
      <c r="L683" s="135"/>
      <c r="M683" s="135"/>
    </row>
    <row r="684" spans="1:13" ht="15.75" x14ac:dyDescent="0.25">
      <c r="A684" s="3" t="s">
        <v>18</v>
      </c>
    </row>
  </sheetData>
  <mergeCells count="500">
    <mergeCell ref="D630:D631"/>
    <mergeCell ref="D636:D637"/>
    <mergeCell ref="A620:A624"/>
    <mergeCell ref="B620:B624"/>
    <mergeCell ref="C620:C624"/>
    <mergeCell ref="M620:M624"/>
    <mergeCell ref="A625:A629"/>
    <mergeCell ref="B625:B629"/>
    <mergeCell ref="C625:C629"/>
    <mergeCell ref="M625:M629"/>
    <mergeCell ref="D614:D615"/>
    <mergeCell ref="D603:D604"/>
    <mergeCell ref="D597:D598"/>
    <mergeCell ref="D576:D577"/>
    <mergeCell ref="D21:D55"/>
    <mergeCell ref="A566:A570"/>
    <mergeCell ref="B566:B570"/>
    <mergeCell ref="C566:C570"/>
    <mergeCell ref="M566:M570"/>
    <mergeCell ref="B334:B338"/>
    <mergeCell ref="C324:C328"/>
    <mergeCell ref="A344:A348"/>
    <mergeCell ref="B344:B348"/>
    <mergeCell ref="C344:C348"/>
    <mergeCell ref="M458:M462"/>
    <mergeCell ref="M469:M473"/>
    <mergeCell ref="M374:M378"/>
    <mergeCell ref="B364:B368"/>
    <mergeCell ref="C364:C368"/>
    <mergeCell ref="M394:M402"/>
    <mergeCell ref="M418:M422"/>
    <mergeCell ref="M379:M383"/>
    <mergeCell ref="M384:M388"/>
    <mergeCell ref="M438:M442"/>
    <mergeCell ref="A571:A575"/>
    <mergeCell ref="A159:A163"/>
    <mergeCell ref="B159:B163"/>
    <mergeCell ref="C159:C163"/>
    <mergeCell ref="M159:M163"/>
    <mergeCell ref="C453:C457"/>
    <mergeCell ref="M453:M457"/>
    <mergeCell ref="B490:B494"/>
    <mergeCell ref="C490:C494"/>
    <mergeCell ref="C495:C499"/>
    <mergeCell ref="C245:C253"/>
    <mergeCell ref="B384:B388"/>
    <mergeCell ref="A259:A265"/>
    <mergeCell ref="M169:M173"/>
    <mergeCell ref="A164:A168"/>
    <mergeCell ref="B164:B168"/>
    <mergeCell ref="C164:C168"/>
    <mergeCell ref="M174:M178"/>
    <mergeCell ref="M164:M168"/>
    <mergeCell ref="B174:B178"/>
    <mergeCell ref="B179:B183"/>
    <mergeCell ref="C179:C183"/>
    <mergeCell ref="C174:C178"/>
    <mergeCell ref="M179:M183"/>
    <mergeCell ref="D148:D149"/>
    <mergeCell ref="D484:D485"/>
    <mergeCell ref="D540:D541"/>
    <mergeCell ref="A546:A550"/>
    <mergeCell ref="B546:B550"/>
    <mergeCell ref="C546:C550"/>
    <mergeCell ref="M546:M550"/>
    <mergeCell ref="D61:D73"/>
    <mergeCell ref="M200:M204"/>
    <mergeCell ref="M195:M199"/>
    <mergeCell ref="B215:B219"/>
    <mergeCell ref="C215:C219"/>
    <mergeCell ref="M215:M219"/>
    <mergeCell ref="A195:A199"/>
    <mergeCell ref="M349:M353"/>
    <mergeCell ref="A495:A499"/>
    <mergeCell ref="B495:B499"/>
    <mergeCell ref="A490:A494"/>
    <mergeCell ref="M354:M358"/>
    <mergeCell ref="M359:M363"/>
    <mergeCell ref="M433:M437"/>
    <mergeCell ref="M495:M499"/>
    <mergeCell ref="A453:A457"/>
    <mergeCell ref="B453:B457"/>
    <mergeCell ref="M154:M158"/>
    <mergeCell ref="B138:B142"/>
    <mergeCell ref="C138:C142"/>
    <mergeCell ref="M138:M142"/>
    <mergeCell ref="A148:A153"/>
    <mergeCell ref="B148:B153"/>
    <mergeCell ref="C148:C153"/>
    <mergeCell ref="M148:M153"/>
    <mergeCell ref="A225:A229"/>
    <mergeCell ref="B225:B229"/>
    <mergeCell ref="C225:C229"/>
    <mergeCell ref="M225:M229"/>
    <mergeCell ref="A215:A219"/>
    <mergeCell ref="M184:M189"/>
    <mergeCell ref="A210:A214"/>
    <mergeCell ref="B210:B214"/>
    <mergeCell ref="C210:C214"/>
    <mergeCell ref="M210:M214"/>
    <mergeCell ref="A220:A224"/>
    <mergeCell ref="B220:B224"/>
    <mergeCell ref="C220:C224"/>
    <mergeCell ref="M220:M224"/>
    <mergeCell ref="M190:M194"/>
    <mergeCell ref="A200:A204"/>
    <mergeCell ref="M133:M137"/>
    <mergeCell ref="A143:A147"/>
    <mergeCell ref="M143:M147"/>
    <mergeCell ref="A103:A107"/>
    <mergeCell ref="B103:B107"/>
    <mergeCell ref="C103:C107"/>
    <mergeCell ref="M103:M107"/>
    <mergeCell ref="A138:A142"/>
    <mergeCell ref="M128:M132"/>
    <mergeCell ref="A118:A122"/>
    <mergeCell ref="B118:B122"/>
    <mergeCell ref="C118:C122"/>
    <mergeCell ref="M118:M122"/>
    <mergeCell ref="A123:A127"/>
    <mergeCell ref="B123:B127"/>
    <mergeCell ref="C123:C127"/>
    <mergeCell ref="M123:M127"/>
    <mergeCell ref="A128:A132"/>
    <mergeCell ref="B128:B132"/>
    <mergeCell ref="C128:C132"/>
    <mergeCell ref="A133:A137"/>
    <mergeCell ref="B133:B137"/>
    <mergeCell ref="C133:C137"/>
    <mergeCell ref="B143:B147"/>
    <mergeCell ref="M93:M97"/>
    <mergeCell ref="A113:A117"/>
    <mergeCell ref="B113:B117"/>
    <mergeCell ref="C113:C117"/>
    <mergeCell ref="M113:M117"/>
    <mergeCell ref="A98:A102"/>
    <mergeCell ref="M98:M102"/>
    <mergeCell ref="A108:A112"/>
    <mergeCell ref="B108:B112"/>
    <mergeCell ref="C108:C112"/>
    <mergeCell ref="M108:M112"/>
    <mergeCell ref="A93:A97"/>
    <mergeCell ref="B93:B97"/>
    <mergeCell ref="C93:C97"/>
    <mergeCell ref="B98:B102"/>
    <mergeCell ref="C98:C102"/>
    <mergeCell ref="C143:C147"/>
    <mergeCell ref="B154:B158"/>
    <mergeCell ref="C154:C158"/>
    <mergeCell ref="A154:A158"/>
    <mergeCell ref="A174:A178"/>
    <mergeCell ref="A169:A173"/>
    <mergeCell ref="A683:M683"/>
    <mergeCell ref="A582:A586"/>
    <mergeCell ref="B582:B586"/>
    <mergeCell ref="C582:C586"/>
    <mergeCell ref="A587:A591"/>
    <mergeCell ref="B587:B591"/>
    <mergeCell ref="C587:C591"/>
    <mergeCell ref="M582:M586"/>
    <mergeCell ref="M587:M591"/>
    <mergeCell ref="A609:A613"/>
    <mergeCell ref="B609:B613"/>
    <mergeCell ref="M672:M676"/>
    <mergeCell ref="A667:A671"/>
    <mergeCell ref="B667:B671"/>
    <mergeCell ref="C667:C671"/>
    <mergeCell ref="M667:M671"/>
    <mergeCell ref="M662:M666"/>
    <mergeCell ref="C652:C656"/>
    <mergeCell ref="B642:B646"/>
    <mergeCell ref="M657:M661"/>
    <mergeCell ref="M642:M646"/>
    <mergeCell ref="M614:M619"/>
    <mergeCell ref="M652:M656"/>
    <mergeCell ref="M647:M651"/>
    <mergeCell ref="A15:M15"/>
    <mergeCell ref="A16:M16"/>
    <mergeCell ref="M18:M19"/>
    <mergeCell ref="A83:A87"/>
    <mergeCell ref="C18:C19"/>
    <mergeCell ref="D18:D19"/>
    <mergeCell ref="M83:M87"/>
    <mergeCell ref="A88:A92"/>
    <mergeCell ref="B88:B92"/>
    <mergeCell ref="C88:C92"/>
    <mergeCell ref="M88:M92"/>
    <mergeCell ref="A76:A82"/>
    <mergeCell ref="B76:B82"/>
    <mergeCell ref="C76:C82"/>
    <mergeCell ref="M76:M82"/>
    <mergeCell ref="A17:M17"/>
    <mergeCell ref="K18:K19"/>
    <mergeCell ref="L18:L19"/>
    <mergeCell ref="J18:J19"/>
    <mergeCell ref="B83:B87"/>
    <mergeCell ref="A18:A19"/>
    <mergeCell ref="B18:B19"/>
    <mergeCell ref="C83:C87"/>
    <mergeCell ref="E18:I18"/>
    <mergeCell ref="A230:A234"/>
    <mergeCell ref="B230:B234"/>
    <mergeCell ref="C230:C234"/>
    <mergeCell ref="B195:B199"/>
    <mergeCell ref="C195:C199"/>
    <mergeCell ref="A184:A189"/>
    <mergeCell ref="A190:A194"/>
    <mergeCell ref="B190:B194"/>
    <mergeCell ref="C190:C194"/>
    <mergeCell ref="B184:B189"/>
    <mergeCell ref="C184:C189"/>
    <mergeCell ref="B200:B204"/>
    <mergeCell ref="C200:C204"/>
    <mergeCell ref="A205:A209"/>
    <mergeCell ref="B169:B173"/>
    <mergeCell ref="C169:C173"/>
    <mergeCell ref="A179:A183"/>
    <mergeCell ref="B205:B209"/>
    <mergeCell ref="C394:C402"/>
    <mergeCell ref="B379:B383"/>
    <mergeCell ref="A408:A412"/>
    <mergeCell ref="B408:B412"/>
    <mergeCell ref="C408:C412"/>
    <mergeCell ref="A314:A318"/>
    <mergeCell ref="B314:B318"/>
    <mergeCell ref="C314:C318"/>
    <mergeCell ref="C384:C388"/>
    <mergeCell ref="A359:A363"/>
    <mergeCell ref="B359:B363"/>
    <mergeCell ref="C359:C363"/>
    <mergeCell ref="A403:A407"/>
    <mergeCell ref="A379:A383"/>
    <mergeCell ref="A394:A402"/>
    <mergeCell ref="A364:A368"/>
    <mergeCell ref="A354:A358"/>
    <mergeCell ref="B354:B358"/>
    <mergeCell ref="C354:C358"/>
    <mergeCell ref="B339:B343"/>
    <mergeCell ref="A389:A393"/>
    <mergeCell ref="B389:B393"/>
    <mergeCell ref="C389:C393"/>
    <mergeCell ref="A235:A239"/>
    <mergeCell ref="B433:B437"/>
    <mergeCell ref="M408:M412"/>
    <mergeCell ref="B369:B373"/>
    <mergeCell ref="B458:B462"/>
    <mergeCell ref="C458:C462"/>
    <mergeCell ref="M413:M417"/>
    <mergeCell ref="B448:B452"/>
    <mergeCell ref="C379:C383"/>
    <mergeCell ref="B403:B407"/>
    <mergeCell ref="C438:C442"/>
    <mergeCell ref="M443:M447"/>
    <mergeCell ref="C403:C407"/>
    <mergeCell ref="M403:M407"/>
    <mergeCell ref="B394:B402"/>
    <mergeCell ref="D394:D398"/>
    <mergeCell ref="B235:B239"/>
    <mergeCell ref="C235:C239"/>
    <mergeCell ref="M235:M239"/>
    <mergeCell ref="A240:A244"/>
    <mergeCell ref="B240:B244"/>
    <mergeCell ref="C240:C244"/>
    <mergeCell ref="M240:M244"/>
    <mergeCell ref="A254:A258"/>
    <mergeCell ref="M592:M596"/>
    <mergeCell ref="C484:C489"/>
    <mergeCell ref="M484:M489"/>
    <mergeCell ref="B535:B539"/>
    <mergeCell ref="C535:C539"/>
    <mergeCell ref="M535:M539"/>
    <mergeCell ref="M490:M494"/>
    <mergeCell ref="B556:B560"/>
    <mergeCell ref="C556:C560"/>
    <mergeCell ref="M556:M560"/>
    <mergeCell ref="M551:M555"/>
    <mergeCell ref="M530:M534"/>
    <mergeCell ref="M520:M524"/>
    <mergeCell ref="M525:M529"/>
    <mergeCell ref="B571:B575"/>
    <mergeCell ref="C571:C575"/>
    <mergeCell ref="M571:M575"/>
    <mergeCell ref="A662:A666"/>
    <mergeCell ref="B662:B666"/>
    <mergeCell ref="C662:C666"/>
    <mergeCell ref="A672:A676"/>
    <mergeCell ref="B672:B676"/>
    <mergeCell ref="C672:C676"/>
    <mergeCell ref="A677:A681"/>
    <mergeCell ref="B677:B681"/>
    <mergeCell ref="A551:A555"/>
    <mergeCell ref="B551:B555"/>
    <mergeCell ref="C551:C555"/>
    <mergeCell ref="A647:A651"/>
    <mergeCell ref="A652:A656"/>
    <mergeCell ref="B647:B651"/>
    <mergeCell ref="C647:C651"/>
    <mergeCell ref="C597:C602"/>
    <mergeCell ref="C614:C619"/>
    <mergeCell ref="A642:A646"/>
    <mergeCell ref="C609:C613"/>
    <mergeCell ref="C642:C646"/>
    <mergeCell ref="C592:C596"/>
    <mergeCell ref="A657:A661"/>
    <mergeCell ref="B657:B661"/>
    <mergeCell ref="B636:B641"/>
    <mergeCell ref="M230:M234"/>
    <mergeCell ref="A245:A253"/>
    <mergeCell ref="B245:B253"/>
    <mergeCell ref="A630:A635"/>
    <mergeCell ref="B630:B635"/>
    <mergeCell ref="C630:C635"/>
    <mergeCell ref="A603:A608"/>
    <mergeCell ref="B603:B608"/>
    <mergeCell ref="A500:A504"/>
    <mergeCell ref="B500:B504"/>
    <mergeCell ref="C500:C504"/>
    <mergeCell ref="A505:A509"/>
    <mergeCell ref="B505:B509"/>
    <mergeCell ref="C505:C509"/>
    <mergeCell ref="A530:A534"/>
    <mergeCell ref="B530:B534"/>
    <mergeCell ref="C530:C534"/>
    <mergeCell ref="C603:C608"/>
    <mergeCell ref="A614:A619"/>
    <mergeCell ref="B614:B619"/>
    <mergeCell ref="A515:A519"/>
    <mergeCell ref="A525:A529"/>
    <mergeCell ref="B525:B529"/>
    <mergeCell ref="C525:C529"/>
    <mergeCell ref="B254:B258"/>
    <mergeCell ref="C254:C258"/>
    <mergeCell ref="M254:M258"/>
    <mergeCell ref="M245:M253"/>
    <mergeCell ref="D247:D251"/>
    <mergeCell ref="D261:D263"/>
    <mergeCell ref="A291:A295"/>
    <mergeCell ref="B291:B295"/>
    <mergeCell ref="C291:C295"/>
    <mergeCell ref="B259:B265"/>
    <mergeCell ref="C259:C265"/>
    <mergeCell ref="M259:M265"/>
    <mergeCell ref="A266:A270"/>
    <mergeCell ref="B266:B270"/>
    <mergeCell ref="C266:C270"/>
    <mergeCell ref="M266:M270"/>
    <mergeCell ref="A271:A275"/>
    <mergeCell ref="B271:B275"/>
    <mergeCell ref="C271:C275"/>
    <mergeCell ref="M271:M275"/>
    <mergeCell ref="A286:A290"/>
    <mergeCell ref="M324:M328"/>
    <mergeCell ref="C319:C323"/>
    <mergeCell ref="M319:M323"/>
    <mergeCell ref="A276:A280"/>
    <mergeCell ref="B276:B280"/>
    <mergeCell ref="C276:C280"/>
    <mergeCell ref="M276:M280"/>
    <mergeCell ref="A296:A303"/>
    <mergeCell ref="B296:B303"/>
    <mergeCell ref="C296:C303"/>
    <mergeCell ref="D296:D299"/>
    <mergeCell ref="C677:C681"/>
    <mergeCell ref="C515:C519"/>
    <mergeCell ref="M515:M519"/>
    <mergeCell ref="A418:A422"/>
    <mergeCell ref="B418:B422"/>
    <mergeCell ref="C418:C422"/>
    <mergeCell ref="B520:B524"/>
    <mergeCell ref="C520:C524"/>
    <mergeCell ref="C448:C452"/>
    <mergeCell ref="M448:M452"/>
    <mergeCell ref="A423:A427"/>
    <mergeCell ref="B423:B427"/>
    <mergeCell ref="C423:C427"/>
    <mergeCell ref="M423:M427"/>
    <mergeCell ref="A428:A432"/>
    <mergeCell ref="B428:B432"/>
    <mergeCell ref="C428:C432"/>
    <mergeCell ref="M428:M432"/>
    <mergeCell ref="A474:A478"/>
    <mergeCell ref="B474:B478"/>
    <mergeCell ref="C474:C478"/>
    <mergeCell ref="M677:M681"/>
    <mergeCell ref="M603:M608"/>
    <mergeCell ref="A592:A596"/>
    <mergeCell ref="A561:A565"/>
    <mergeCell ref="B561:B565"/>
    <mergeCell ref="C561:C565"/>
    <mergeCell ref="M561:M565"/>
    <mergeCell ref="M540:M545"/>
    <mergeCell ref="C657:C661"/>
    <mergeCell ref="B592:B596"/>
    <mergeCell ref="A576:A581"/>
    <mergeCell ref="B576:B581"/>
    <mergeCell ref="C576:C581"/>
    <mergeCell ref="C636:C641"/>
    <mergeCell ref="A597:A602"/>
    <mergeCell ref="B597:B602"/>
    <mergeCell ref="B652:B656"/>
    <mergeCell ref="M597:M602"/>
    <mergeCell ref="M636:M641"/>
    <mergeCell ref="M609:M613"/>
    <mergeCell ref="M630:M635"/>
    <mergeCell ref="A636:A641"/>
    <mergeCell ref="C540:C545"/>
    <mergeCell ref="M576:M581"/>
    <mergeCell ref="A540:A545"/>
    <mergeCell ref="B540:B545"/>
    <mergeCell ref="A556:A560"/>
    <mergeCell ref="A21:A75"/>
    <mergeCell ref="B21:B75"/>
    <mergeCell ref="C21:C75"/>
    <mergeCell ref="M21:M75"/>
    <mergeCell ref="D76:D78"/>
    <mergeCell ref="D56:D58"/>
    <mergeCell ref="C369:C373"/>
    <mergeCell ref="M369:M373"/>
    <mergeCell ref="B286:B290"/>
    <mergeCell ref="C286:C290"/>
    <mergeCell ref="M286:M290"/>
    <mergeCell ref="A281:A285"/>
    <mergeCell ref="B281:B285"/>
    <mergeCell ref="C281:C285"/>
    <mergeCell ref="M281:M285"/>
    <mergeCell ref="C309:C313"/>
    <mergeCell ref="B329:B333"/>
    <mergeCell ref="C329:C333"/>
    <mergeCell ref="M329:M333"/>
    <mergeCell ref="C339:C343"/>
    <mergeCell ref="A319:A323"/>
    <mergeCell ref="B319:B323"/>
    <mergeCell ref="M364:M368"/>
    <mergeCell ref="D184:D185"/>
    <mergeCell ref="A463:A468"/>
    <mergeCell ref="B463:B468"/>
    <mergeCell ref="C463:C468"/>
    <mergeCell ref="M463:M468"/>
    <mergeCell ref="B515:B519"/>
    <mergeCell ref="A484:A489"/>
    <mergeCell ref="B484:B489"/>
    <mergeCell ref="A510:A514"/>
    <mergeCell ref="C479:C483"/>
    <mergeCell ref="M479:M483"/>
    <mergeCell ref="A479:A483"/>
    <mergeCell ref="B479:B483"/>
    <mergeCell ref="M510:M514"/>
    <mergeCell ref="M505:M509"/>
    <mergeCell ref="M500:M504"/>
    <mergeCell ref="B510:B514"/>
    <mergeCell ref="C510:C514"/>
    <mergeCell ref="D463:D464"/>
    <mergeCell ref="A535:A539"/>
    <mergeCell ref="A520:A524"/>
    <mergeCell ref="C413:C417"/>
    <mergeCell ref="C433:C437"/>
    <mergeCell ref="A438:A442"/>
    <mergeCell ref="B438:B442"/>
    <mergeCell ref="C205:C209"/>
    <mergeCell ref="M205:M209"/>
    <mergeCell ref="M474:M478"/>
    <mergeCell ref="A413:A417"/>
    <mergeCell ref="B413:B417"/>
    <mergeCell ref="A458:A462"/>
    <mergeCell ref="A433:A437"/>
    <mergeCell ref="C443:C447"/>
    <mergeCell ref="A448:A452"/>
    <mergeCell ref="A443:A447"/>
    <mergeCell ref="B443:B447"/>
    <mergeCell ref="M298:M303"/>
    <mergeCell ref="B309:B313"/>
    <mergeCell ref="C349:C353"/>
    <mergeCell ref="M344:M348"/>
    <mergeCell ref="A469:A473"/>
    <mergeCell ref="B469:B473"/>
    <mergeCell ref="C469:C473"/>
    <mergeCell ref="M389:M393"/>
    <mergeCell ref="A374:A378"/>
    <mergeCell ref="B374:B378"/>
    <mergeCell ref="C374:C378"/>
    <mergeCell ref="A384:A388"/>
    <mergeCell ref="M291:M295"/>
    <mergeCell ref="A304:A308"/>
    <mergeCell ref="B304:B308"/>
    <mergeCell ref="C304:C308"/>
    <mergeCell ref="M304:M308"/>
    <mergeCell ref="A324:A328"/>
    <mergeCell ref="B324:B328"/>
    <mergeCell ref="A309:A313"/>
    <mergeCell ref="M314:M318"/>
    <mergeCell ref="A329:A333"/>
    <mergeCell ref="A369:A373"/>
    <mergeCell ref="C334:C338"/>
    <mergeCell ref="M334:M338"/>
    <mergeCell ref="A349:A353"/>
    <mergeCell ref="B349:B353"/>
    <mergeCell ref="A339:A343"/>
    <mergeCell ref="M309:M313"/>
    <mergeCell ref="M339:M343"/>
    <mergeCell ref="A334:A338"/>
  </mergeCells>
  <pageMargins left="0.70866141732283472" right="0.31496062992125984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2019-08-22T09:07:35Z</cp:lastPrinted>
  <dcterms:created xsi:type="dcterms:W3CDTF">2013-11-13T05:48:39Z</dcterms:created>
  <dcterms:modified xsi:type="dcterms:W3CDTF">2019-08-28T08:34:15Z</dcterms:modified>
</cp:coreProperties>
</file>