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E16" i="4" l="1"/>
  <c r="D16" i="4"/>
  <c r="E15" i="4"/>
  <c r="D15" i="4"/>
  <c r="E14" i="4"/>
  <c r="D14" i="4"/>
  <c r="E13" i="4"/>
  <c r="D13" i="4"/>
  <c r="E11" i="4"/>
  <c r="D11" i="4"/>
  <c r="E10" i="4"/>
  <c r="D10" i="4"/>
  <c r="E9" i="4"/>
  <c r="D9" i="4"/>
  <c r="E8" i="4"/>
  <c r="M18" i="4" l="1"/>
  <c r="L18" i="4"/>
  <c r="E18" i="4"/>
  <c r="D18" i="4"/>
  <c r="C18" i="4" l="1"/>
  <c r="C16" i="4"/>
  <c r="C11" i="4"/>
  <c r="C10" i="4"/>
  <c r="C9" i="4"/>
  <c r="C7" i="4" s="1"/>
  <c r="C6" i="4" s="1"/>
  <c r="B18" i="4"/>
  <c r="B16" i="4"/>
  <c r="B15" i="4"/>
  <c r="B11" i="4"/>
  <c r="B7" i="4" s="1"/>
  <c r="B6" i="4" s="1"/>
  <c r="B10" i="4"/>
  <c r="B9" i="4"/>
  <c r="D7" i="4" l="1"/>
  <c r="L13" i="4"/>
  <c r="F7" i="4" l="1"/>
  <c r="H7" i="4"/>
  <c r="J9" i="4" l="1"/>
  <c r="K9" i="4"/>
  <c r="J11" i="4"/>
  <c r="K11" i="4"/>
  <c r="J13" i="4"/>
  <c r="P13" i="4" s="1"/>
  <c r="K13" i="4"/>
  <c r="J16" i="4"/>
  <c r="K16" i="4"/>
  <c r="K7" i="4" l="1"/>
  <c r="K6" i="4" s="1"/>
  <c r="J7" i="4"/>
  <c r="J6" i="4" s="1"/>
  <c r="M16" i="4"/>
  <c r="Q16" i="4" s="1"/>
  <c r="L16" i="4"/>
  <c r="P16" i="4" s="1"/>
  <c r="M13" i="4"/>
  <c r="Q13" i="4" s="1"/>
  <c r="M11" i="4"/>
  <c r="Q11" i="4" s="1"/>
  <c r="L11" i="4"/>
  <c r="P11" i="4" s="1"/>
  <c r="M9" i="4"/>
  <c r="Q9" i="4" s="1"/>
  <c r="L9" i="4"/>
  <c r="P9" i="4" s="1"/>
  <c r="E7" i="4"/>
  <c r="D6" i="4"/>
  <c r="E6" i="4" l="1"/>
  <c r="I7" i="4"/>
  <c r="G7" i="4"/>
  <c r="M7" i="4"/>
  <c r="L7" i="4"/>
  <c r="H13" i="4"/>
  <c r="I13" i="4"/>
  <c r="H14" i="4"/>
  <c r="I14" i="4"/>
  <c r="L6" i="4" l="1"/>
  <c r="P6" i="4" s="1"/>
  <c r="P7" i="4"/>
  <c r="M6" i="4"/>
  <c r="Q6" i="4" s="1"/>
  <c r="Q7" i="4"/>
  <c r="H8" i="4"/>
  <c r="I8" i="4"/>
  <c r="H9" i="4"/>
  <c r="I9" i="4"/>
  <c r="H10" i="4"/>
  <c r="I10" i="4"/>
  <c r="H11" i="4"/>
  <c r="I11" i="4"/>
  <c r="H15" i="4"/>
  <c r="I15" i="4"/>
  <c r="H16" i="4"/>
  <c r="I16" i="4"/>
  <c r="G18" i="4" l="1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G16" i="4" l="1"/>
  <c r="G15" i="4"/>
  <c r="G14" i="4"/>
  <c r="G13" i="4"/>
  <c r="G11" i="4"/>
  <c r="G10" i="4"/>
  <c r="G9" i="4"/>
  <c r="G8" i="4"/>
  <c r="F16" i="4"/>
  <c r="F15" i="4"/>
  <c r="F14" i="4"/>
  <c r="F13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<sst xmlns="http://schemas.openxmlformats.org/spreadsheetml/2006/main" count="42" uniqueCount="30">
  <si>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</si>
  <si>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</si>
  <si>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</si>
  <si>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</si>
  <si>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</si>
  <si>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</si>
  <si>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</si>
  <si>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</si>
  <si>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</si>
  <si>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</si>
  <si>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</si>
  <si>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</si>
  <si>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</si>
  <si>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</si>
  <si>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</si>
  <si>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</si>
  <si>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</si>
  <si>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</si>
  <si>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</si>
  <si>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</si>
  <si>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</si>
  <si>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</si>
  <si>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</si>
  <si>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</si>
  <si>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</si>
  <si>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</si>
  <si>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</si>
  <si>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01.01.2018</t>
  </si>
  <si>
    <t>Динамика изменения задолженности (недоимки) по состоянию на 01.07.2018 по городу Сельцо</t>
  </si>
  <si>
    <t>На 01.07.2018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</si>
</sst>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17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2" fillId="33" borderId="10" xfId="42" applyFont="1" applyFill="1" applyBorder="1" applyAlignment="1">
      <alignment horizontal="left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0" fontId="19" fillId="34" borderId="10" xfId="42" applyFont="1" applyFill="1" applyBorder="1" applyAlignment="1">
      <alignment horizontal="center" vertical="center" wrapText="1"/>
    </xf>
    <xf numFmtId="0" fontId="25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3" fontId="20" fillId="34" borderId="10" xfId="42" applyNumberFormat="1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 shrinkToFit="1"/>
    </xf>
    <xf numFmtId="3" fontId="20" fillId="34" borderId="10" xfId="0" applyNumberFormat="1" applyFont="1" applyFill="1" applyBorder="1" applyAlignment="1">
      <alignment horizontal="center" vertical="center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E6" sqref="E6"/>
    </sheetView>
  </sheetViews>
  <sheetFormatPr defaultRowHeight="15" x14ac:dyDescent="0.25"/>
  <cols>
    <col min="1" max="1" width="32.570312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5.1406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8.2851562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ht="18.75" customHeight="1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5"/>
      <c r="O2" s="5"/>
      <c r="P2" s="5"/>
      <c r="Q2" s="4" t="s">
        <v>1</v>
      </c>
    </row>
    <row r="3" spans="1:17" ht="24" customHeight="1" x14ac:dyDescent="0.25">
      <c r="A3" s="9" t="s">
        <v>4</v>
      </c>
      <c r="B3" s="11" t="s">
        <v>19</v>
      </c>
      <c r="C3" s="11"/>
      <c r="D3" s="11"/>
      <c r="E3" s="11"/>
      <c r="F3" s="11"/>
      <c r="G3" s="11"/>
      <c r="H3" s="11"/>
      <c r="I3" s="11"/>
      <c r="J3" s="11" t="s">
        <v>16</v>
      </c>
      <c r="K3" s="11"/>
      <c r="L3" s="11"/>
      <c r="M3" s="11"/>
      <c r="N3" s="11"/>
      <c r="O3" s="11"/>
      <c r="P3" s="11"/>
      <c r="Q3" s="11"/>
    </row>
    <row r="4" spans="1:17" ht="32.25" customHeight="1" x14ac:dyDescent="0.25">
      <c r="A4" s="9"/>
      <c r="B4" s="11" t="s">
        <v>27</v>
      </c>
      <c r="C4" s="11"/>
      <c r="D4" s="11" t="s">
        <v>29</v>
      </c>
      <c r="E4" s="11"/>
      <c r="F4" s="10" t="s">
        <v>2</v>
      </c>
      <c r="G4" s="10"/>
      <c r="H4" s="10" t="s">
        <v>3</v>
      </c>
      <c r="I4" s="10"/>
      <c r="J4" s="11" t="s">
        <v>27</v>
      </c>
      <c r="K4" s="11"/>
      <c r="L4" s="11" t="s">
        <v>29</v>
      </c>
      <c r="M4" s="11"/>
      <c r="N4" s="10" t="s">
        <v>2</v>
      </c>
      <c r="O4" s="10"/>
      <c r="P4" s="10" t="s">
        <v>3</v>
      </c>
      <c r="Q4" s="10"/>
    </row>
    <row r="5" spans="1:17" ht="64.5" customHeight="1" x14ac:dyDescent="0.25">
      <c r="A5" s="9"/>
      <c r="B5" s="7" t="s">
        <v>20</v>
      </c>
      <c r="C5" s="7" t="s">
        <v>0</v>
      </c>
      <c r="D5" s="7" t="s">
        <v>20</v>
      </c>
      <c r="E5" s="7" t="s">
        <v>0</v>
      </c>
      <c r="F5" s="7" t="s">
        <v>23</v>
      </c>
      <c r="G5" s="7" t="s">
        <v>0</v>
      </c>
      <c r="H5" s="7" t="s">
        <v>24</v>
      </c>
      <c r="I5" s="7" t="s">
        <v>0</v>
      </c>
      <c r="J5" s="7" t="s">
        <v>25</v>
      </c>
      <c r="K5" s="7" t="s">
        <v>0</v>
      </c>
      <c r="L5" s="7" t="s">
        <v>26</v>
      </c>
      <c r="M5" s="7" t="s">
        <v>0</v>
      </c>
      <c r="N5" s="7" t="s">
        <v>22</v>
      </c>
      <c r="O5" s="7" t="s">
        <v>0</v>
      </c>
      <c r="P5" s="7" t="s">
        <v>21</v>
      </c>
      <c r="Q5" s="7" t="s">
        <v>0</v>
      </c>
    </row>
    <row r="6" spans="1:17" ht="43.5" customHeight="1" x14ac:dyDescent="0.25">
      <c r="A6" s="3" t="s">
        <v>15</v>
      </c>
      <c r="B6" s="14">
        <f>B7+B18</f>
        <v>11384.987000000001</v>
      </c>
      <c r="C6" s="14">
        <f>C7+C18</f>
        <v>9131.84</v>
      </c>
      <c r="D6" s="14">
        <f>D7+D18</f>
        <v>8905.6874000000007</v>
      </c>
      <c r="E6" s="14">
        <f>E7+E18</f>
        <v>6638.6163699999997</v>
      </c>
      <c r="F6" s="15">
        <f>D6-B6</f>
        <v>-2479.2996000000003</v>
      </c>
      <c r="G6" s="15">
        <f>E6-C6</f>
        <v>-2493.2236300000004</v>
      </c>
      <c r="H6" s="14">
        <f>D6/B6*100</f>
        <v>78.223079218272275</v>
      </c>
      <c r="I6" s="14">
        <f>E6/C6*100</f>
        <v>72.697466994603488</v>
      </c>
      <c r="J6" s="14">
        <f>J7+J18</f>
        <v>3295.8181999999997</v>
      </c>
      <c r="K6" s="14">
        <f>K7+K18</f>
        <v>3113.2856999999999</v>
      </c>
      <c r="L6" s="14">
        <f>L7+L18</f>
        <v>1596.2512645000002</v>
      </c>
      <c r="M6" s="14">
        <f>M7+M18</f>
        <v>1402.9908925000002</v>
      </c>
      <c r="N6" s="16">
        <f>L6-J6</f>
        <v>-1699.5669354999995</v>
      </c>
      <c r="O6" s="16">
        <f>M6-K6</f>
        <v>-1710.2948074999997</v>
      </c>
      <c r="P6" s="16">
        <f>L6/J6*100</f>
        <v>48.432624848664297</v>
      </c>
      <c r="Q6" s="16">
        <f>M6/K6*100</f>
        <v>45.064636775866738</v>
      </c>
    </row>
    <row r="7" spans="1:17" ht="45" customHeight="1" x14ac:dyDescent="0.25">
      <c r="A7" s="3" t="s">
        <v>14</v>
      </c>
      <c r="B7" s="14">
        <f t="shared" ref="B7" si="0">B8+B9+B10+B11+B12+B13+B14+B15+B16+B17</f>
        <v>11341.37</v>
      </c>
      <c r="C7" s="14">
        <f t="shared" ref="C7:E7" si="1">C8+C9+C10+C11+C12+C13+C14+C15+C16+C17</f>
        <v>9110.8729999999996</v>
      </c>
      <c r="D7" s="14">
        <f t="shared" ref="D7" si="2">D8+D9+D10+D11+D12+D13+D14+D15+D16+D17</f>
        <v>8882.3104000000003</v>
      </c>
      <c r="E7" s="14">
        <f t="shared" si="1"/>
        <v>6637.8893699999999</v>
      </c>
      <c r="F7" s="15">
        <f t="shared" ref="F7" si="3">D7-B7</f>
        <v>-2459.0596000000005</v>
      </c>
      <c r="G7" s="15">
        <f t="shared" ref="G7" si="4">E7-C7</f>
        <v>-2472.9836299999997</v>
      </c>
      <c r="H7" s="14">
        <f>D7/B7*100</f>
        <v>78.317790531479005</v>
      </c>
      <c r="I7" s="14">
        <f>E7/C7*100</f>
        <v>72.856787379211625</v>
      </c>
      <c r="J7" s="14">
        <f>J8+J9+J10+J11+J12+J13+J14+J15+J16+J17</f>
        <v>3294.8181999999997</v>
      </c>
      <c r="K7" s="14">
        <f>K8+K9+K10+K11+K12+K13+K14+K15+K16+K17</f>
        <v>3112.2856999999999</v>
      </c>
      <c r="L7" s="14">
        <f>L8+L9+L10+L11+L12+L13+L14+L15+L16+L17</f>
        <v>1595.5242645000001</v>
      </c>
      <c r="M7" s="14">
        <f>M8+M9+M10+M11+M12+M13+M14+M15+M16+M17</f>
        <v>1402.2638925000001</v>
      </c>
      <c r="N7" s="16">
        <f t="shared" ref="N7:N18" si="5">L7-J7</f>
        <v>-1699.2939354999996</v>
      </c>
      <c r="O7" s="16">
        <f t="shared" ref="O7:O18" si="6">M7-K7</f>
        <v>-1710.0218074999998</v>
      </c>
      <c r="P7" s="16">
        <f>L7/J7*100</f>
        <v>48.425259533287765</v>
      </c>
      <c r="Q7" s="16">
        <f>M7/K7*100</f>
        <v>45.055757332946655</v>
      </c>
    </row>
    <row r="8" spans="1:17" ht="41.25" customHeight="1" x14ac:dyDescent="0.25">
      <c r="A8" s="3" t="s">
        <v>10</v>
      </c>
      <c r="B8" s="14">
        <v>1.7470000000000001</v>
      </c>
      <c r="C8" s="14">
        <v>1.7470000000000001</v>
      </c>
      <c r="D8" s="14">
        <v>0.24881</v>
      </c>
      <c r="E8" s="14">
        <f>0.24881</f>
        <v>0.24881</v>
      </c>
      <c r="F8" s="15">
        <f t="shared" ref="F8:F16" si="7">D8-B8</f>
        <v>-1.4981900000000001</v>
      </c>
      <c r="G8" s="15">
        <f t="shared" ref="G8:G16" si="8">E8-C8</f>
        <v>-1.4981900000000001</v>
      </c>
      <c r="H8" s="14">
        <f t="shared" ref="H8:H16" si="9">D8/B8*100</f>
        <v>14.24212936462507</v>
      </c>
      <c r="I8" s="14">
        <f t="shared" ref="I8:I16" si="10">E8/C8*100</f>
        <v>14.24212936462507</v>
      </c>
      <c r="J8" s="16"/>
      <c r="K8" s="16"/>
      <c r="L8" s="16"/>
      <c r="M8" s="16"/>
      <c r="N8" s="16">
        <f t="shared" si="5"/>
        <v>0</v>
      </c>
      <c r="O8" s="16">
        <f t="shared" si="6"/>
        <v>0</v>
      </c>
      <c r="P8" s="16"/>
      <c r="Q8" s="16"/>
    </row>
    <row r="9" spans="1:17" ht="55.5" customHeight="1" x14ac:dyDescent="0.25">
      <c r="A9" s="3" t="s">
        <v>5</v>
      </c>
      <c r="B9" s="14">
        <f>231.584+187.478+90.034</f>
        <v>509.096</v>
      </c>
      <c r="C9" s="14">
        <f>74.913+187.478+66.095</f>
        <v>328.48599999999999</v>
      </c>
      <c r="D9" s="14">
        <f>206.60336+47.723+57.13905</f>
        <v>311.46541000000002</v>
      </c>
      <c r="E9" s="14">
        <f>31.201+47.723+57.13905</f>
        <v>136.06305</v>
      </c>
      <c r="F9" s="15">
        <f t="shared" si="7"/>
        <v>-197.63058999999998</v>
      </c>
      <c r="G9" s="15">
        <f t="shared" si="8"/>
        <v>-192.42294999999999</v>
      </c>
      <c r="H9" s="14">
        <f t="shared" si="9"/>
        <v>61.180093734776939</v>
      </c>
      <c r="I9" s="14">
        <f t="shared" si="10"/>
        <v>41.421263006642597</v>
      </c>
      <c r="J9" s="16">
        <f>B9/100*45</f>
        <v>229.0932</v>
      </c>
      <c r="K9" s="16">
        <f>C9/100*45</f>
        <v>147.81870000000001</v>
      </c>
      <c r="L9" s="16">
        <f>D9/100*45</f>
        <v>140.1594345</v>
      </c>
      <c r="M9" s="16">
        <f>E9/100*45</f>
        <v>61.228372500000006</v>
      </c>
      <c r="N9" s="16">
        <f t="shared" si="5"/>
        <v>-88.933765499999993</v>
      </c>
      <c r="O9" s="16">
        <f t="shared" si="6"/>
        <v>-86.590327500000001</v>
      </c>
      <c r="P9" s="16">
        <f t="shared" ref="P9:P11" si="11">L9/J9*100</f>
        <v>61.180093734776939</v>
      </c>
      <c r="Q9" s="16">
        <f t="shared" ref="Q9:Q11" si="12">M9/K9*100</f>
        <v>41.421263006642597</v>
      </c>
    </row>
    <row r="10" spans="1:17" ht="90" customHeight="1" x14ac:dyDescent="0.25">
      <c r="A10" s="3" t="s">
        <v>11</v>
      </c>
      <c r="B10" s="14">
        <f>83.271+14.392+37.486</f>
        <v>135.149</v>
      </c>
      <c r="C10" s="14">
        <f>13.964+14.392</f>
        <v>28.356000000000002</v>
      </c>
      <c r="D10" s="14">
        <f>123.06149+1126.82052</f>
        <v>1249.88201</v>
      </c>
      <c r="E10" s="14">
        <f>56.02866+1080.588</f>
        <v>1136.6166599999999</v>
      </c>
      <c r="F10" s="15">
        <f t="shared" si="7"/>
        <v>1114.7330099999999</v>
      </c>
      <c r="G10" s="15">
        <f t="shared" si="8"/>
        <v>1108.2606599999999</v>
      </c>
      <c r="H10" s="14">
        <f t="shared" si="9"/>
        <v>924.81780109360784</v>
      </c>
      <c r="I10" s="14">
        <f t="shared" si="10"/>
        <v>4008.3815065594576</v>
      </c>
      <c r="J10" s="14"/>
      <c r="K10" s="14"/>
      <c r="L10" s="14"/>
      <c r="M10" s="14"/>
      <c r="N10" s="16">
        <f t="shared" si="5"/>
        <v>0</v>
      </c>
      <c r="O10" s="16">
        <f t="shared" si="6"/>
        <v>0</v>
      </c>
      <c r="P10" s="16"/>
      <c r="Q10" s="16"/>
    </row>
    <row r="11" spans="1:17" ht="81.75" customHeight="1" x14ac:dyDescent="0.25">
      <c r="A11" s="3" t="s">
        <v>6</v>
      </c>
      <c r="B11" s="14">
        <f>140.749+69.811</f>
        <v>210.56</v>
      </c>
      <c r="C11" s="14">
        <f>68.306+69.811</f>
        <v>138.11700000000002</v>
      </c>
      <c r="D11" s="14">
        <f>197.62408+3.67233</f>
        <v>201.29640999999998</v>
      </c>
      <c r="E11" s="14">
        <f>99.61092+3.67233</f>
        <v>103.28325</v>
      </c>
      <c r="F11" s="15">
        <f t="shared" si="7"/>
        <v>-9.263590000000022</v>
      </c>
      <c r="G11" s="15">
        <f t="shared" si="8"/>
        <v>-34.833750000000023</v>
      </c>
      <c r="H11" s="14">
        <f t="shared" si="9"/>
        <v>95.600498670212758</v>
      </c>
      <c r="I11" s="14">
        <f t="shared" si="10"/>
        <v>74.779534742283701</v>
      </c>
      <c r="J11" s="14">
        <f>B11</f>
        <v>210.56</v>
      </c>
      <c r="K11" s="14">
        <f>C11</f>
        <v>138.11700000000002</v>
      </c>
      <c r="L11" s="14">
        <f>D11</f>
        <v>201.29640999999998</v>
      </c>
      <c r="M11" s="14">
        <f>E11</f>
        <v>103.28325</v>
      </c>
      <c r="N11" s="16">
        <f t="shared" si="5"/>
        <v>-9.263590000000022</v>
      </c>
      <c r="O11" s="16">
        <f t="shared" si="6"/>
        <v>-34.833750000000023</v>
      </c>
      <c r="P11" s="16">
        <f t="shared" si="11"/>
        <v>95.600498670212758</v>
      </c>
      <c r="Q11" s="16">
        <f t="shared" si="12"/>
        <v>74.779534742283701</v>
      </c>
    </row>
    <row r="12" spans="1:17" ht="63" customHeight="1" x14ac:dyDescent="0.25">
      <c r="A12" s="3" t="s">
        <v>7</v>
      </c>
      <c r="B12" s="14"/>
      <c r="C12" s="14"/>
      <c r="D12" s="14"/>
      <c r="E12" s="14"/>
      <c r="F12" s="15"/>
      <c r="G12" s="15"/>
      <c r="H12" s="14"/>
      <c r="I12" s="14"/>
      <c r="J12" s="14"/>
      <c r="K12" s="14"/>
      <c r="L12" s="14"/>
      <c r="M12" s="14"/>
      <c r="N12" s="16">
        <f t="shared" si="5"/>
        <v>0</v>
      </c>
      <c r="O12" s="16">
        <f t="shared" si="6"/>
        <v>0</v>
      </c>
      <c r="P12" s="16"/>
      <c r="Q12" s="16"/>
    </row>
    <row r="13" spans="1:17" ht="65.25" customHeight="1" x14ac:dyDescent="0.25">
      <c r="A13" s="3" t="s">
        <v>8</v>
      </c>
      <c r="B13" s="14">
        <v>1429.385</v>
      </c>
      <c r="C13" s="14">
        <v>1423.787</v>
      </c>
      <c r="D13" s="14">
        <f>439.68515</f>
        <v>439.68515000000002</v>
      </c>
      <c r="E13" s="14">
        <f>434.79667</f>
        <v>434.79667000000001</v>
      </c>
      <c r="F13" s="15">
        <f t="shared" si="7"/>
        <v>-989.69984999999997</v>
      </c>
      <c r="G13" s="15">
        <f t="shared" si="8"/>
        <v>-988.99033000000009</v>
      </c>
      <c r="H13" s="14">
        <f t="shared" ref="H13:H14" si="13">D13/B13*100</f>
        <v>30.760442428037233</v>
      </c>
      <c r="I13" s="14">
        <f t="shared" ref="I13:I14" si="14">E13/C13*100</f>
        <v>30.538041855979863</v>
      </c>
      <c r="J13" s="14">
        <f>B13</f>
        <v>1429.385</v>
      </c>
      <c r="K13" s="14">
        <f>C13</f>
        <v>1423.787</v>
      </c>
      <c r="L13" s="14">
        <f>D13</f>
        <v>439.68515000000002</v>
      </c>
      <c r="M13" s="14">
        <f>E13</f>
        <v>434.79667000000001</v>
      </c>
      <c r="N13" s="16">
        <f t="shared" si="5"/>
        <v>-989.69984999999997</v>
      </c>
      <c r="O13" s="16">
        <f t="shared" si="6"/>
        <v>-988.99033000000009</v>
      </c>
      <c r="P13" s="16">
        <f t="shared" ref="P13:P16" si="15">L13/J13*100</f>
        <v>30.760442428037233</v>
      </c>
      <c r="Q13" s="16">
        <f t="shared" ref="Q13:Q16" si="16">M13/K13*100</f>
        <v>30.538041855979863</v>
      </c>
    </row>
    <row r="14" spans="1:17" ht="45" customHeight="1" x14ac:dyDescent="0.25">
      <c r="A14" s="3" t="s">
        <v>12</v>
      </c>
      <c r="B14" s="14">
        <v>2615.944</v>
      </c>
      <c r="C14" s="14">
        <v>848.64200000000005</v>
      </c>
      <c r="D14" s="14">
        <f>2683.12766</f>
        <v>2683.1276600000001</v>
      </c>
      <c r="E14" s="14">
        <f>899.55028</f>
        <v>899.55028000000004</v>
      </c>
      <c r="F14" s="15">
        <f t="shared" si="7"/>
        <v>67.183660000000145</v>
      </c>
      <c r="G14" s="15">
        <f t="shared" si="8"/>
        <v>50.908279999999991</v>
      </c>
      <c r="H14" s="14">
        <f t="shared" si="13"/>
        <v>102.56823769927796</v>
      </c>
      <c r="I14" s="14">
        <f t="shared" si="14"/>
        <v>105.99879336634292</v>
      </c>
      <c r="J14" s="14"/>
      <c r="K14" s="14"/>
      <c r="L14" s="14"/>
      <c r="M14" s="14"/>
      <c r="N14" s="16">
        <f t="shared" si="5"/>
        <v>0</v>
      </c>
      <c r="O14" s="16">
        <f t="shared" si="6"/>
        <v>0</v>
      </c>
      <c r="P14" s="16"/>
      <c r="Q14" s="16"/>
    </row>
    <row r="15" spans="1:17" ht="38.25" customHeight="1" x14ac:dyDescent="0.25">
      <c r="A15" s="3" t="s">
        <v>13</v>
      </c>
      <c r="B15" s="14">
        <f>2.963+5010.746</f>
        <v>5013.7089999999998</v>
      </c>
      <c r="C15" s="14">
        <v>4939.1750000000002</v>
      </c>
      <c r="D15" s="14">
        <f>5.30275+3176.91893</f>
        <v>3182.2216799999997</v>
      </c>
      <c r="E15" s="14">
        <f>0+3124.37505</f>
        <v>3124.3750500000001</v>
      </c>
      <c r="F15" s="15">
        <f t="shared" si="7"/>
        <v>-1831.4873200000002</v>
      </c>
      <c r="G15" s="15">
        <f t="shared" si="8"/>
        <v>-1814.7999500000001</v>
      </c>
      <c r="H15" s="14">
        <f t="shared" si="9"/>
        <v>63.47041042868662</v>
      </c>
      <c r="I15" s="14">
        <f t="shared" si="10"/>
        <v>63.257022680913309</v>
      </c>
      <c r="J15" s="14"/>
      <c r="K15" s="14"/>
      <c r="L15" s="14"/>
      <c r="M15" s="14"/>
      <c r="N15" s="16">
        <f t="shared" si="5"/>
        <v>0</v>
      </c>
      <c r="O15" s="16">
        <f t="shared" si="6"/>
        <v>0</v>
      </c>
      <c r="P15" s="16"/>
      <c r="Q15" s="16"/>
    </row>
    <row r="16" spans="1:17" ht="35.25" customHeight="1" x14ac:dyDescent="0.25">
      <c r="A16" s="3" t="s">
        <v>9</v>
      </c>
      <c r="B16" s="14">
        <f>26.713+1399.067</f>
        <v>1425.78</v>
      </c>
      <c r="C16" s="14">
        <f>14.119+1388.444</f>
        <v>1402.5629999999999</v>
      </c>
      <c r="D16" s="14">
        <f>0+814.38327</f>
        <v>814.38327000000004</v>
      </c>
      <c r="E16" s="14">
        <f>0+802.9556</f>
        <v>802.9556</v>
      </c>
      <c r="F16" s="15">
        <f t="shared" si="7"/>
        <v>-611.39672999999993</v>
      </c>
      <c r="G16" s="15">
        <f t="shared" si="8"/>
        <v>-599.60739999999987</v>
      </c>
      <c r="H16" s="14">
        <f t="shared" si="9"/>
        <v>57.11843832849388</v>
      </c>
      <c r="I16" s="14">
        <f t="shared" si="10"/>
        <v>57.249164565156796</v>
      </c>
      <c r="J16" s="14">
        <f>B16</f>
        <v>1425.78</v>
      </c>
      <c r="K16" s="14">
        <f>C16</f>
        <v>1402.5629999999999</v>
      </c>
      <c r="L16" s="14">
        <f>D16</f>
        <v>814.38327000000004</v>
      </c>
      <c r="M16" s="14">
        <f>E16</f>
        <v>802.9556</v>
      </c>
      <c r="N16" s="16">
        <f t="shared" si="5"/>
        <v>-611.39672999999993</v>
      </c>
      <c r="O16" s="16">
        <f t="shared" si="6"/>
        <v>-599.60739999999987</v>
      </c>
      <c r="P16" s="16">
        <f t="shared" si="15"/>
        <v>57.11843832849388</v>
      </c>
      <c r="Q16" s="16">
        <f t="shared" si="16"/>
        <v>57.249164565156796</v>
      </c>
    </row>
    <row r="17" spans="1:17" ht="31.5" customHeight="1" x14ac:dyDescent="0.25">
      <c r="A17" s="3" t="s">
        <v>18</v>
      </c>
      <c r="B17" s="14"/>
      <c r="C17" s="14"/>
      <c r="D17" s="14"/>
      <c r="E17" s="14"/>
      <c r="F17" s="15"/>
      <c r="G17" s="15"/>
      <c r="H17" s="14"/>
      <c r="I17" s="14"/>
      <c r="J17" s="14"/>
      <c r="K17" s="14"/>
      <c r="L17" s="14"/>
      <c r="M17" s="14"/>
      <c r="N17" s="16">
        <f t="shared" si="5"/>
        <v>0</v>
      </c>
      <c r="O17" s="16">
        <f t="shared" si="6"/>
        <v>0</v>
      </c>
      <c r="P17" s="16"/>
      <c r="Q17" s="16"/>
    </row>
    <row r="18" spans="1:17" ht="30.75" customHeight="1" x14ac:dyDescent="0.25">
      <c r="A18" s="3" t="s">
        <v>17</v>
      </c>
      <c r="B18" s="14">
        <f>42.89+0.727</f>
        <v>43.616999999999997</v>
      </c>
      <c r="C18" s="14">
        <f>20.24+0.727</f>
        <v>20.966999999999999</v>
      </c>
      <c r="D18" s="14">
        <f>22.65+0.727</f>
        <v>23.376999999999999</v>
      </c>
      <c r="E18" s="14">
        <f>0.727</f>
        <v>0.72699999999999998</v>
      </c>
      <c r="F18" s="15">
        <f t="shared" ref="F18" si="17">D18-B18</f>
        <v>-20.239999999999998</v>
      </c>
      <c r="G18" s="15">
        <f t="shared" ref="G18" si="18">E18-C18</f>
        <v>-20.239999999999998</v>
      </c>
      <c r="H18" s="14">
        <v>0</v>
      </c>
      <c r="I18" s="14">
        <v>0</v>
      </c>
      <c r="J18" s="14">
        <v>1</v>
      </c>
      <c r="K18" s="14">
        <v>1</v>
      </c>
      <c r="L18" s="14">
        <f>0.727</f>
        <v>0.72699999999999998</v>
      </c>
      <c r="M18" s="14">
        <f>0.727</f>
        <v>0.72699999999999998</v>
      </c>
      <c r="N18" s="16">
        <f t="shared" si="5"/>
        <v>-0.27300000000000002</v>
      </c>
      <c r="O18" s="16">
        <f t="shared" si="6"/>
        <v>-0.27300000000000002</v>
      </c>
      <c r="P18" s="16">
        <v>0</v>
      </c>
      <c r="Q18" s="16">
        <v>0</v>
      </c>
    </row>
    <row r="19" spans="1:17" ht="45.75" customHeight="1" x14ac:dyDescent="0.25">
      <c r="A19" s="12"/>
      <c r="B19" s="13"/>
      <c r="C19" s="13"/>
    </row>
    <row r="20" spans="1:17" x14ac:dyDescent="0.25">
      <c r="D20" s="2"/>
    </row>
  </sheetData>
  <mergeCells count="13">
    <mergeCell ref="A19:C19"/>
    <mergeCell ref="L4:M4"/>
    <mergeCell ref="N4:O4"/>
    <mergeCell ref="P4:Q4"/>
    <mergeCell ref="J3:Q3"/>
    <mergeCell ref="A1:Q1"/>
    <mergeCell ref="A3:A5"/>
    <mergeCell ref="F4:G4"/>
    <mergeCell ref="H4:I4"/>
    <mergeCell ref="D4:E4"/>
    <mergeCell ref="B4:C4"/>
    <mergeCell ref="B3:I3"/>
    <mergeCell ref="J4:K4"/>
  </mergeCells>
  <pageMargins left="0.78740157480314965" right="0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2018-04-23T07:13:08Z</cp:lastPrinted>
  <dcterms:created xsi:type="dcterms:W3CDTF">2015-12-02T14:01:33Z</dcterms:created>
  <dcterms:modified xsi:type="dcterms:W3CDTF">2018-07-20T12:11:07Z</dcterms:modified>
</cp:coreProperties>
</file>