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810" windowWidth="17895" windowHeight="10380"/>
  </bookViews>
  <sheets>
    <sheet name="Лист1" sheetId="3" r:id="rId1"/>
  </sheets>
  <definedNames>
    <definedName name="_xlnm.Print_Titles" localSheetId="0">Лист1!$3:$3</definedName>
  </definedNames>
  <calcPr calcId="145621"/>
</workbook>
</file>

<file path=xl/calcChain.xml><?xml version="1.0" encoding="utf-8"?>
<calcChain xmlns="http://schemas.openxmlformats.org/spreadsheetml/2006/main">
  <c r="E20" i="3" l="1"/>
  <c r="E32" i="3"/>
  <c r="E26" i="3"/>
  <c r="E8" i="3"/>
  <c r="D20" i="3"/>
  <c r="D32" i="3"/>
  <c r="F23" i="3"/>
  <c r="D22" i="3"/>
  <c r="E10" i="3"/>
  <c r="D10" i="3"/>
  <c r="C10" i="3"/>
  <c r="F12" i="3"/>
  <c r="E36" i="3" l="1"/>
  <c r="D36" i="3"/>
  <c r="C36" i="3"/>
  <c r="C35" i="3" s="1"/>
  <c r="E35" i="3" l="1"/>
  <c r="D35" i="3"/>
  <c r="F41" i="3"/>
  <c r="F40" i="3" l="1"/>
  <c r="F34" i="3"/>
  <c r="G29" i="3" l="1"/>
  <c r="E6" i="3" l="1"/>
  <c r="E30" i="3"/>
  <c r="E14" i="3"/>
  <c r="G39" i="3" l="1"/>
  <c r="G38" i="3"/>
  <c r="G37" i="3"/>
  <c r="G36" i="3"/>
  <c r="F42" i="3"/>
  <c r="F39" i="3"/>
  <c r="F38" i="3"/>
  <c r="F37" i="3"/>
  <c r="F36" i="3"/>
  <c r="G18" i="3" l="1"/>
  <c r="G17" i="3"/>
  <c r="F18" i="3"/>
  <c r="F17" i="3"/>
  <c r="D30" i="3"/>
  <c r="E28" i="3"/>
  <c r="C28" i="3"/>
  <c r="G28" i="3" s="1"/>
  <c r="D28" i="3"/>
  <c r="D26" i="3"/>
  <c r="D14" i="3"/>
  <c r="D6" i="3"/>
  <c r="C6" i="3"/>
  <c r="C26" i="3"/>
  <c r="C14" i="3"/>
  <c r="C8" i="3"/>
  <c r="D8" i="3"/>
  <c r="F35" i="3" l="1"/>
  <c r="G35" i="3"/>
  <c r="C30" i="3"/>
  <c r="C20" i="3" s="1"/>
  <c r="C5" i="3"/>
  <c r="D5" i="3"/>
  <c r="E5" i="3"/>
  <c r="D4" i="3" l="1"/>
  <c r="D43" i="3" s="1"/>
  <c r="E4" i="3"/>
  <c r="E43" i="3" s="1"/>
  <c r="C4" i="3"/>
  <c r="C43" i="3" s="1"/>
  <c r="G43" i="3" l="1"/>
  <c r="F43" i="3"/>
  <c r="G20" i="3"/>
  <c r="G5" i="3"/>
  <c r="F10" i="3"/>
  <c r="G10" i="3"/>
  <c r="F13" i="3"/>
  <c r="G13" i="3"/>
  <c r="G9" i="3"/>
  <c r="G33" i="3"/>
  <c r="F33" i="3"/>
  <c r="G32" i="3"/>
  <c r="F32" i="3"/>
  <c r="G31" i="3"/>
  <c r="G30" i="3"/>
  <c r="F30" i="3"/>
  <c r="F29" i="3"/>
  <c r="F28" i="3"/>
  <c r="G27" i="3"/>
  <c r="F27" i="3"/>
  <c r="G26" i="3"/>
  <c r="F26" i="3"/>
  <c r="G25" i="3"/>
  <c r="F25" i="3"/>
  <c r="G22" i="3"/>
  <c r="F22" i="3"/>
  <c r="F20" i="3"/>
  <c r="G16" i="3"/>
  <c r="F16" i="3"/>
  <c r="G15" i="3"/>
  <c r="F15" i="3"/>
  <c r="G14" i="3"/>
  <c r="F14" i="3"/>
  <c r="G11" i="3"/>
  <c r="F11" i="3"/>
  <c r="F9" i="3"/>
  <c r="G8" i="3"/>
  <c r="F8" i="3"/>
  <c r="G7" i="3"/>
  <c r="F7" i="3"/>
  <c r="G6" i="3"/>
  <c r="F6" i="3"/>
  <c r="F5" i="3"/>
  <c r="G4" i="3"/>
  <c r="F4" i="3"/>
</calcChain>
</file>

<file path=xl/sharedStrings.xml><?xml version="1.0" encoding="utf-8"?>
<sst xmlns="http://schemas.openxmlformats.org/spreadsheetml/2006/main" count="106" uniqueCount="106">
  <si>
    <t>(в рублях)</t>
  </si>
  <si>
    <t>Код бюджетной классификации Российской Федерации</t>
  </si>
  <si>
    <t>Наименование доходов</t>
  </si>
  <si>
    <t xml:space="preserve">Кассовое исполнение                             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</si>
  <si>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</si>
  <si>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</si>
  <si>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</si>
  <si>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</si>
  <si>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</si>
  <si>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ГОСУДАРСТВЕННАЯ ПОШЛИНА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</si>
  <si>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</si>
  <si>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</si>
  <si>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</si>
  <si>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</si>
  <si>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</si>
  <si>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</si>
  <si>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</si>
  <si>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</si>
  <si>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</si>
  <si>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</si>
  <si>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1 00 00000 00 0000 000</t>
  </si>
  <si>
    <t>Причина отклонения от плана</t>
  </si>
  <si>
    <t xml:space="preserve">     Налоговые доходы, в том числе:</t>
  </si>
  <si>
    <t xml:space="preserve">         Неналоговые доходы, в том числе</t>
  </si>
  <si>
    <t>Процент исполнения к уточненному плану</t>
  </si>
  <si>
    <t>Процент исполнения к первоначальному плану</t>
  </si>
  <si>
    <t>2 02 00000 00 0000 000</t>
  </si>
  <si>
    <t>Субсидии бюджетам бюджетной системы Российской Федерации (межбюджетные субсидии)</t>
  </si>
  <si>
    <t>ИТОГО</t>
  </si>
  <si>
    <t>1 17 00000 00 0000 000</t>
  </si>
  <si>
    <t>ПРОЧИЕ НЕНАЛОГОВЫЕ ДОХОДЫ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</si>
  <si>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</si>
  <si>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</si>
  <si>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</si>
  <si>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</si>
  <si>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</si>
  <si>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</si>
  <si>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</si>
  <si>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ЗАДОЛЖЕННОСТЬ И ПЕРЕРАСЧЕТЫ ПО ОТМЕНЕННЫМ НАЛОГАМ, СБОРАМ И ИНЫМ ОБЯЗАТЕЛЬНЫМ ПЛАТЕЖАМ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</si>
  <si>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</si>
  <si>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</t>
  </si>
  <si>
    <t>Безвозмездные поступления от 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</si>
  <si>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</si>
  <si>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</si>
  <si>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</si>
  <si>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</si>
  <si>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1 11 07000 00 0000 120</t>
  </si>
  <si>
    <t>Платежи от государственных и муниципальных унитарных предприятий</t>
  </si>
  <si>
    <t xml:space="preserve"> 101 00000 00 0000 000</t>
  </si>
  <si>
    <t xml:space="preserve"> 101 02000 01 0000 110</t>
  </si>
  <si>
    <t xml:space="preserve"> 103 00000 00 0000 000</t>
  </si>
  <si>
    <t xml:space="preserve"> 103 02000 01 0000 110</t>
  </si>
  <si>
    <t xml:space="preserve"> 105 00000 00 0000 000</t>
  </si>
  <si>
    <t xml:space="preserve"> 105 02000 02 0000 110</t>
  </si>
  <si>
    <t xml:space="preserve"> 105 04000 02 0000 110</t>
  </si>
  <si>
    <t xml:space="preserve"> 106 00000 00 0000 000</t>
  </si>
  <si>
    <t xml:space="preserve"> 106 01000 00 0000 110</t>
  </si>
  <si>
    <t xml:space="preserve"> 106 06030 00 0000 110</t>
  </si>
  <si>
    <t>106 06040 00 0000 110</t>
  </si>
  <si>
    <t xml:space="preserve"> 108 00000 00 0000 000</t>
  </si>
  <si>
    <t xml:space="preserve"> 109 00000 00 0000 000</t>
  </si>
  <si>
    <t xml:space="preserve"> 111 01000 00 0000 120</t>
  </si>
  <si>
    <t xml:space="preserve"> 11105000 00 0000 120</t>
  </si>
  <si>
    <t xml:space="preserve"> 111 09000 00 0000 120</t>
  </si>
  <si>
    <t xml:space="preserve"> 112 00000 00 0000 000</t>
  </si>
  <si>
    <t xml:space="preserve"> 112 01000 01 0000 120</t>
  </si>
  <si>
    <t xml:space="preserve"> 113 00000 00 0000 000</t>
  </si>
  <si>
    <t xml:space="preserve"> 113 0200 00 00000 130</t>
  </si>
  <si>
    <t>114 00000 00 0000 000</t>
  </si>
  <si>
    <t xml:space="preserve">  114 02000 00 0000 000</t>
  </si>
  <si>
    <t xml:space="preserve">  114 06000 00 0000 430</t>
  </si>
  <si>
    <t xml:space="preserve"> 116 00000 00 0000 000</t>
  </si>
  <si>
    <t xml:space="preserve">  2 00 00000 00 0000 000</t>
  </si>
  <si>
    <t xml:space="preserve"> 2 19 00000 00 0000 000</t>
  </si>
  <si>
    <t>средства субвенций поступают в  бюджет в соответствии с фактической потребностью</t>
  </si>
  <si>
    <t>Рост поступлений связан с активизацией контрольной работы органов власти всех уровней</t>
  </si>
  <si>
    <t xml:space="preserve"> 2 02 10000 00 0000 150</t>
  </si>
  <si>
    <t xml:space="preserve"> 2 02 20000 00 0000 150</t>
  </si>
  <si>
    <t xml:space="preserve"> 2 02 03000 00 0000 150</t>
  </si>
  <si>
    <t xml:space="preserve"> 2 02 40000 00 0000 150</t>
  </si>
  <si>
    <t>Рост поступлений связан с погашением задолженности отдельными налогоплательщиками</t>
  </si>
  <si>
    <t>Рост поступлений связан с произведенным возвратом субсидий</t>
  </si>
  <si>
    <t>2 07 00000 00 0000 150</t>
  </si>
  <si>
    <t>ПРОЧИЕ БЕЗВОЗМЕЗДНЫЕ ПОСТУПЛЕНИЯ</t>
  </si>
  <si>
    <t>Снижение связано с поступлением платежей от отдельных налогоплательщиков в меньшем объеме, чем было запланировано.</t>
  </si>
  <si>
    <t>Рост связан с поступлением дополнительных доходов от выкупа земельных участков</t>
  </si>
  <si>
    <t>Поступления планировались расчетным методом</t>
  </si>
  <si>
    <t xml:space="preserve">корректируются в течение финансового года </t>
  </si>
  <si>
    <t>По результатам финансовой деятельности у отдельных предприятий сложился отрицательный финансовый результат</t>
  </si>
  <si>
    <t xml:space="preserve">Рост поступлений связан с поступлением платежей от физических лиц в большем объеме, чем планировалось. </t>
  </si>
  <si>
    <t>Сведения о фактических поступлениях доходов по видам доходов в сравнении с первоначально утвержденными (установленными) Решением о бюджете значениями и с уточненными значениями с учетом внесенных изменений за 2022 год</t>
  </si>
  <si>
    <t>Первоначальный план на 2022 год (Решение СНД от 15.12.2021г. №7-250)</t>
  </si>
  <si>
    <t>Уточненный план на 2022 год (Решение СНД от 22.12.2022 №7-380)</t>
  </si>
  <si>
    <t xml:space="preserve"> 105 03000 01 0000 110</t>
  </si>
  <si>
    <t>Единый сельскохозяйственный налог</t>
  </si>
  <si>
    <t xml:space="preserve"> 11105300 00 0000 120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</si>
  <si>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</si>
  <si>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Увеличение поступлений в 2022 году сложился в связи с ростом налоговой базы (ФОТ)</t>
  </si>
  <si>
    <t>Улучшение финансово-хозяйственных показателей деятельности отдельных налогоплательщиков</t>
  </si>
  <si>
    <t xml:space="preserve">Рост поступлений связано с увеличением количества обращений юридических и физических лиц для совершения юридически значимых действий </t>
  </si>
  <si>
    <t>Рост поступлений связано с поступлением платежей от физических лиц в большем объеме, чем планировалось</t>
  </si>
  <si>
    <t xml:space="preserve">Увеличение доходов  связано с поступлением задолженности по арендной плате от ООО «Дружба». </t>
  </si>
  <si>
    <t>Рост поступлений связан с заключением агентского договора с ООО «РИРЦ Брянской области»</t>
  </si>
  <si>
    <t>Увеличение поступлений в связи с погашением задолженности ООО «СМПК»</t>
  </si>
  <si>
    <t>Снижение связано с оспариванием кадастровой стоимости земельных участков отдельными налогоплательщиками</t>
  </si>
  <si>
    <t xml:space="preserve">увеличены согласно Закона об областном бюджете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</si>
</sst>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43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Calibri"/>
      <family val="2"/>
      <scheme val="minor"/>
    </font>
    <font>
      <sz val="11"/>
      <name val="Times New Roman"/>
      <family val="1"/>
      <charset val="204"/>
    </font>
    <font>
      <b/>
      <sz val="16"/>
      <name val="Calibri"/>
      <family val="2"/>
      <scheme val="minor"/>
    </font>
    <font>
      <b/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2" fillId="0" borderId="1"/>
    <xf numFmtId="0" fontId="3" fillId="0" borderId="1">
      <alignment horizontal="center" wrapText="1"/>
    </xf>
    <xf numFmtId="0" fontId="4" fillId="0" borderId="1"/>
    <xf numFmtId="0" fontId="4" fillId="0" borderId="2"/>
    <xf numFmtId="0" fontId="5" fillId="0" borderId="1"/>
    <xf numFmtId="0" fontId="6" fillId="0" borderId="1"/>
    <xf numFmtId="0" fontId="7" fillId="0" borderId="6">
      <alignment horizontal="center"/>
    </xf>
    <xf numFmtId="0" fontId="7" fillId="0" borderId="8">
      <alignment horizontal="center"/>
    </xf>
    <xf numFmtId="0" fontId="5" fillId="0" borderId="9"/>
    <xf numFmtId="0" fontId="7" fillId="0" borderId="1">
      <alignment horizontal="center"/>
    </xf>
    <xf numFmtId="0" fontId="7" fillId="0" borderId="10">
      <alignment horizontal="center"/>
    </xf>
    <xf numFmtId="0" fontId="4" fillId="0" borderId="11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1">
      <alignment horizontal="right"/>
    </xf>
    <xf numFmtId="49" fontId="9" fillId="0" borderId="12">
      <alignment horizontal="right"/>
    </xf>
    <xf numFmtId="49" fontId="5" fillId="0" borderId="13">
      <alignment horizontal="center"/>
    </xf>
    <xf numFmtId="0" fontId="5" fillId="0" borderId="14"/>
    <xf numFmtId="49" fontId="5" fillId="0" borderId="1">
      <alignment horizontal="center"/>
    </xf>
    <xf numFmtId="49" fontId="7" fillId="0" borderId="1">
      <alignment horizontal="right"/>
    </xf>
    <xf numFmtId="0" fontId="7" fillId="0" borderId="1"/>
    <xf numFmtId="0" fontId="7" fillId="0" borderId="1">
      <alignment horizontal="right"/>
    </xf>
    <xf numFmtId="0" fontId="7" fillId="0" borderId="12">
      <alignment horizontal="right"/>
    </xf>
    <xf numFmtId="164" fontId="7" fillId="0" borderId="15">
      <alignment horizontal="center"/>
    </xf>
    <xf numFmtId="164" fontId="7" fillId="0" borderId="1">
      <alignment horizontal="center"/>
    </xf>
    <xf numFmtId="49" fontId="7" fillId="0" borderId="1"/>
    <xf numFmtId="0" fontId="7" fillId="0" borderId="16">
      <alignment horizontal="center"/>
    </xf>
    <xf numFmtId="0" fontId="7" fillId="0" borderId="2">
      <alignment wrapText="1"/>
    </xf>
    <xf numFmtId="49" fontId="7" fillId="0" borderId="17">
      <alignment horizontal="center"/>
    </xf>
    <xf numFmtId="49" fontId="7" fillId="0" borderId="1">
      <alignment horizontal="center"/>
    </xf>
    <xf numFmtId="0" fontId="7" fillId="0" borderId="3">
      <alignment wrapText="1"/>
    </xf>
    <xf numFmtId="49" fontId="7" fillId="0" borderId="15">
      <alignment horizontal="center"/>
    </xf>
    <xf numFmtId="0" fontId="7" fillId="0" borderId="7">
      <alignment horizontal="left"/>
    </xf>
    <xf numFmtId="49" fontId="7" fillId="0" borderId="7"/>
    <xf numFmtId="0" fontId="7" fillId="0" borderId="15">
      <alignment horizontal="center"/>
    </xf>
    <xf numFmtId="49" fontId="7" fillId="0" borderId="18">
      <alignment horizontal="center"/>
    </xf>
    <xf numFmtId="0" fontId="10" fillId="0" borderId="1"/>
    <xf numFmtId="0" fontId="10" fillId="0" borderId="10"/>
    <xf numFmtId="0" fontId="10" fillId="0" borderId="19"/>
    <xf numFmtId="0" fontId="2" fillId="0" borderId="1">
      <alignment horizontal="center"/>
    </xf>
    <xf numFmtId="49" fontId="7" fillId="0" borderId="4">
      <alignment horizontal="center" vertical="center" wrapText="1"/>
    </xf>
    <xf numFmtId="49" fontId="7" fillId="0" borderId="4">
      <alignment horizontal="center" vertical="center" wrapText="1"/>
    </xf>
    <xf numFmtId="0" fontId="7" fillId="0" borderId="4">
      <alignment horizontal="center" vertical="center" wrapText="1"/>
    </xf>
    <xf numFmtId="49" fontId="7" fillId="0" borderId="4">
      <alignment horizontal="center" vertical="center" wrapText="1"/>
    </xf>
    <xf numFmtId="49" fontId="7" fillId="0" borderId="8">
      <alignment horizontal="center" vertical="center" wrapText="1"/>
    </xf>
    <xf numFmtId="0" fontId="7" fillId="0" borderId="20">
      <alignment horizontal="left" wrapText="1"/>
    </xf>
    <xf numFmtId="49" fontId="7" fillId="0" borderId="21">
      <alignment horizontal="center" wrapText="1"/>
    </xf>
    <xf numFmtId="49" fontId="7" fillId="0" borderId="22">
      <alignment horizontal="center"/>
    </xf>
    <xf numFmtId="4" fontId="7" fillId="0" borderId="4">
      <alignment horizontal="right"/>
    </xf>
    <xf numFmtId="4" fontId="7" fillId="0" borderId="20">
      <alignment horizontal="right"/>
    </xf>
    <xf numFmtId="0" fontId="7" fillId="0" borderId="23">
      <alignment horizontal="left" wrapText="1" indent="1"/>
    </xf>
    <xf numFmtId="49" fontId="7" fillId="0" borderId="24">
      <alignment horizontal="center" wrapText="1"/>
    </xf>
    <xf numFmtId="49" fontId="7" fillId="0" borderId="25">
      <alignment horizontal="center"/>
    </xf>
    <xf numFmtId="49" fontId="7" fillId="0" borderId="23">
      <alignment horizontal="center"/>
    </xf>
    <xf numFmtId="0" fontId="7" fillId="0" borderId="26">
      <alignment horizontal="left" wrapText="1" indent="2"/>
    </xf>
    <xf numFmtId="49" fontId="7" fillId="0" borderId="27">
      <alignment horizontal="center"/>
    </xf>
    <xf numFmtId="49" fontId="7" fillId="0" borderId="28">
      <alignment horizontal="center"/>
    </xf>
    <xf numFmtId="4" fontId="7" fillId="0" borderId="28">
      <alignment horizontal="right"/>
    </xf>
    <xf numFmtId="4" fontId="7" fillId="0" borderId="26">
      <alignment horizontal="right"/>
    </xf>
    <xf numFmtId="0" fontId="7" fillId="0" borderId="29"/>
    <xf numFmtId="0" fontId="7" fillId="2" borderId="29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49" fontId="2" fillId="0" borderId="1"/>
    <xf numFmtId="0" fontId="7" fillId="0" borderId="1"/>
    <xf numFmtId="0" fontId="7" fillId="0" borderId="1">
      <alignment horizontal="center"/>
    </xf>
    <xf numFmtId="0" fontId="7" fillId="0" borderId="2">
      <alignment horizontal="left"/>
    </xf>
    <xf numFmtId="49" fontId="7" fillId="0" borderId="2"/>
    <xf numFmtId="0" fontId="7" fillId="0" borderId="2"/>
    <xf numFmtId="0" fontId="5" fillId="0" borderId="2"/>
    <xf numFmtId="0" fontId="7" fillId="0" borderId="30">
      <alignment horizontal="left" wrapText="1"/>
    </xf>
    <xf numFmtId="49" fontId="7" fillId="0" borderId="28">
      <alignment horizontal="center" wrapText="1"/>
    </xf>
    <xf numFmtId="0" fontId="7" fillId="0" borderId="26">
      <alignment horizontal="left" wrapText="1"/>
    </xf>
    <xf numFmtId="0" fontId="7" fillId="0" borderId="31">
      <alignment horizontal="left" wrapText="1" indent="1"/>
    </xf>
    <xf numFmtId="49" fontId="7" fillId="0" borderId="32">
      <alignment horizontal="center" wrapText="1"/>
    </xf>
    <xf numFmtId="49" fontId="7" fillId="0" borderId="4">
      <alignment horizontal="center"/>
    </xf>
    <xf numFmtId="49" fontId="7" fillId="0" borderId="20">
      <alignment horizontal="center"/>
    </xf>
    <xf numFmtId="0" fontId="7" fillId="0" borderId="33"/>
    <xf numFmtId="0" fontId="2" fillId="0" borderId="34">
      <alignment horizontal="left" wrapText="1"/>
    </xf>
    <xf numFmtId="0" fontId="7" fillId="0" borderId="35">
      <alignment horizontal="center" wrapText="1"/>
    </xf>
    <xf numFmtId="49" fontId="7" fillId="0" borderId="36">
      <alignment horizontal="center" wrapText="1"/>
    </xf>
    <xf numFmtId="4" fontId="7" fillId="0" borderId="22">
      <alignment horizontal="right"/>
    </xf>
    <xf numFmtId="0" fontId="2" fillId="0" borderId="37">
      <alignment horizontal="left" wrapText="1"/>
    </xf>
    <xf numFmtId="4" fontId="7" fillId="0" borderId="37">
      <alignment horizontal="right"/>
    </xf>
    <xf numFmtId="0" fontId="7" fillId="0" borderId="1">
      <alignment horizontal="center" wrapText="1"/>
    </xf>
    <xf numFmtId="0" fontId="2" fillId="0" borderId="1">
      <alignment horizontal="center"/>
    </xf>
    <xf numFmtId="49" fontId="7" fillId="0" borderId="1"/>
    <xf numFmtId="0" fontId="2" fillId="0" borderId="2"/>
    <xf numFmtId="49" fontId="7" fillId="0" borderId="2">
      <alignment horizontal="left"/>
    </xf>
    <xf numFmtId="0" fontId="7" fillId="0" borderId="38">
      <alignment horizontal="left" wrapText="1"/>
    </xf>
    <xf numFmtId="0" fontId="7" fillId="0" borderId="39">
      <alignment horizontal="left" wrapText="1"/>
    </xf>
    <xf numFmtId="0" fontId="7" fillId="0" borderId="40">
      <alignment horizontal="left" wrapText="1"/>
    </xf>
    <xf numFmtId="0" fontId="7" fillId="0" borderId="41">
      <alignment horizontal="left" wrapText="1"/>
    </xf>
    <xf numFmtId="0" fontId="5" fillId="0" borderId="25"/>
    <xf numFmtId="0" fontId="5" fillId="0" borderId="23"/>
    <xf numFmtId="0" fontId="7" fillId="0" borderId="38">
      <alignment horizontal="left" wrapText="1" indent="1"/>
    </xf>
    <xf numFmtId="49" fontId="7" fillId="0" borderId="27">
      <alignment horizontal="center" wrapText="1"/>
    </xf>
    <xf numFmtId="0" fontId="7" fillId="0" borderId="39">
      <alignment horizontal="left" wrapText="1" indent="1"/>
    </xf>
    <xf numFmtId="0" fontId="7" fillId="0" borderId="40">
      <alignment horizontal="left" wrapText="1" indent="2"/>
    </xf>
    <xf numFmtId="0" fontId="7" fillId="0" borderId="41">
      <alignment horizontal="left" wrapText="1" indent="2"/>
    </xf>
    <xf numFmtId="0" fontId="7" fillId="0" borderId="39">
      <alignment horizontal="left" wrapText="1" indent="2"/>
    </xf>
    <xf numFmtId="49" fontId="7" fillId="0" borderId="27">
      <alignment horizontal="center" shrinkToFit="1"/>
    </xf>
    <xf numFmtId="49" fontId="7" fillId="0" borderId="28">
      <alignment horizontal="center" shrinkToFit="1"/>
    </xf>
    <xf numFmtId="0" fontId="2" fillId="0" borderId="5">
      <alignment horizontal="center" vertical="center" textRotation="90" wrapText="1"/>
    </xf>
    <xf numFmtId="0" fontId="7" fillId="0" borderId="4">
      <alignment horizontal="center" vertical="top" wrapText="1"/>
    </xf>
    <xf numFmtId="0" fontId="7" fillId="0" borderId="4">
      <alignment horizontal="center" vertical="top"/>
    </xf>
    <xf numFmtId="0" fontId="7" fillId="0" borderId="4">
      <alignment horizontal="center" vertical="top"/>
    </xf>
    <xf numFmtId="49" fontId="7" fillId="0" borderId="4">
      <alignment horizontal="center" vertical="top" wrapText="1"/>
    </xf>
    <xf numFmtId="0" fontId="7" fillId="0" borderId="4">
      <alignment horizontal="center" vertical="top" wrapText="1"/>
    </xf>
    <xf numFmtId="0" fontId="2" fillId="0" borderId="42"/>
    <xf numFmtId="49" fontId="2" fillId="0" borderId="21">
      <alignment horizontal="center"/>
    </xf>
    <xf numFmtId="0" fontId="10" fillId="0" borderId="14"/>
    <xf numFmtId="49" fontId="11" fillId="0" borderId="43">
      <alignment horizontal="left" vertical="center" wrapText="1"/>
    </xf>
    <xf numFmtId="49" fontId="2" fillId="0" borderId="32">
      <alignment horizontal="center" vertical="center" wrapText="1"/>
    </xf>
    <xf numFmtId="49" fontId="7" fillId="0" borderId="41">
      <alignment horizontal="left" vertical="center" wrapText="1" indent="2"/>
    </xf>
    <xf numFmtId="49" fontId="7" fillId="0" borderId="24">
      <alignment horizontal="center" vertical="center" wrapText="1"/>
    </xf>
    <xf numFmtId="0" fontId="7" fillId="0" borderId="25"/>
    <xf numFmtId="4" fontId="7" fillId="0" borderId="25">
      <alignment horizontal="right"/>
    </xf>
    <xf numFmtId="4" fontId="7" fillId="0" borderId="23">
      <alignment horizontal="right"/>
    </xf>
    <xf numFmtId="49" fontId="7" fillId="0" borderId="39">
      <alignment horizontal="left" vertical="center" wrapText="1" indent="3"/>
    </xf>
    <xf numFmtId="49" fontId="7" fillId="0" borderId="27">
      <alignment horizontal="center" vertical="center" wrapText="1"/>
    </xf>
    <xf numFmtId="49" fontId="7" fillId="0" borderId="43">
      <alignment horizontal="left" vertical="center" wrapText="1" indent="3"/>
    </xf>
    <xf numFmtId="49" fontId="7" fillId="0" borderId="32">
      <alignment horizontal="center" vertical="center" wrapText="1"/>
    </xf>
    <xf numFmtId="49" fontId="7" fillId="0" borderId="44">
      <alignment horizontal="left" vertical="center" wrapText="1" indent="3"/>
    </xf>
    <xf numFmtId="0" fontId="11" fillId="0" borderId="42">
      <alignment horizontal="left" vertical="center" wrapText="1"/>
    </xf>
    <xf numFmtId="0" fontId="2" fillId="0" borderId="7">
      <alignment horizontal="center" vertical="center" textRotation="90" wrapText="1"/>
    </xf>
    <xf numFmtId="49" fontId="7" fillId="0" borderId="7">
      <alignment horizontal="left" vertical="center" wrapText="1" indent="3"/>
    </xf>
    <xf numFmtId="49" fontId="7" fillId="0" borderId="7">
      <alignment horizontal="center" vertical="center" wrapText="1"/>
    </xf>
    <xf numFmtId="4" fontId="7" fillId="0" borderId="7">
      <alignment horizontal="right"/>
    </xf>
    <xf numFmtId="0" fontId="5" fillId="0" borderId="7"/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2" fillId="0" borderId="1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0" fontId="2" fillId="0" borderId="6">
      <alignment horizontal="center" vertical="center" textRotation="90" wrapText="1"/>
    </xf>
    <xf numFmtId="49" fontId="2" fillId="0" borderId="21">
      <alignment horizontal="center" vertical="center" wrapText="1"/>
    </xf>
    <xf numFmtId="0" fontId="7" fillId="0" borderId="23"/>
    <xf numFmtId="49" fontId="7" fillId="0" borderId="45">
      <alignment horizontal="center" vertical="center" wrapText="1"/>
    </xf>
    <xf numFmtId="4" fontId="7" fillId="0" borderId="8">
      <alignment horizontal="right"/>
    </xf>
    <xf numFmtId="4" fontId="7" fillId="0" borderId="46">
      <alignment horizontal="right"/>
    </xf>
    <xf numFmtId="0" fontId="2" fillId="0" borderId="1">
      <alignment horizontal="center" vertical="center" textRotation="90"/>
    </xf>
    <xf numFmtId="0" fontId="2" fillId="0" borderId="6">
      <alignment horizontal="center" vertical="center" textRotation="90"/>
    </xf>
    <xf numFmtId="49" fontId="11" fillId="0" borderId="42">
      <alignment horizontal="left" vertical="center" wrapText="1"/>
    </xf>
    <xf numFmtId="0" fontId="5" fillId="0" borderId="29"/>
    <xf numFmtId="0" fontId="2" fillId="0" borderId="4">
      <alignment horizontal="center" vertical="center" textRotation="90"/>
    </xf>
    <xf numFmtId="0" fontId="7" fillId="0" borderId="21">
      <alignment horizontal="center" vertical="center"/>
    </xf>
    <xf numFmtId="0" fontId="7" fillId="0" borderId="43">
      <alignment horizontal="left" vertical="center" wrapText="1"/>
    </xf>
    <xf numFmtId="0" fontId="7" fillId="0" borderId="24">
      <alignment horizontal="center" vertical="center"/>
    </xf>
    <xf numFmtId="0" fontId="7" fillId="0" borderId="27">
      <alignment horizontal="center" vertical="center"/>
    </xf>
    <xf numFmtId="0" fontId="7" fillId="0" borderId="32">
      <alignment horizontal="center" vertical="center"/>
    </xf>
    <xf numFmtId="0" fontId="7" fillId="0" borderId="44">
      <alignment horizontal="left" vertical="center" wrapText="1"/>
    </xf>
    <xf numFmtId="49" fontId="11" fillId="0" borderId="47">
      <alignment horizontal="left" vertical="center" wrapText="1"/>
    </xf>
    <xf numFmtId="49" fontId="7" fillId="0" borderId="22">
      <alignment horizontal="center" vertical="center"/>
    </xf>
    <xf numFmtId="49" fontId="7" fillId="0" borderId="48">
      <alignment horizontal="left" vertical="center" wrapText="1"/>
    </xf>
    <xf numFmtId="49" fontId="7" fillId="0" borderId="25">
      <alignment horizontal="center" vertical="center"/>
    </xf>
    <xf numFmtId="49" fontId="7" fillId="0" borderId="28">
      <alignment horizontal="center" vertical="center"/>
    </xf>
    <xf numFmtId="49" fontId="7" fillId="0" borderId="4">
      <alignment horizontal="center" vertical="center"/>
    </xf>
    <xf numFmtId="49" fontId="7" fillId="0" borderId="49">
      <alignment horizontal="left" vertical="center" wrapText="1"/>
    </xf>
    <xf numFmtId="49" fontId="7" fillId="0" borderId="2">
      <alignment horizontal="center"/>
    </xf>
    <xf numFmtId="0" fontId="7" fillId="0" borderId="2">
      <alignment horizontal="center"/>
    </xf>
    <xf numFmtId="49" fontId="7" fillId="0" borderId="1">
      <alignment horizontal="left"/>
    </xf>
    <xf numFmtId="0" fontId="7" fillId="0" borderId="7">
      <alignment horizontal="center"/>
    </xf>
    <xf numFmtId="49" fontId="7" fillId="0" borderId="7">
      <alignment horizontal="center"/>
    </xf>
    <xf numFmtId="49" fontId="7" fillId="0" borderId="2"/>
    <xf numFmtId="0" fontId="12" fillId="0" borderId="2">
      <alignment wrapText="1"/>
    </xf>
    <xf numFmtId="0" fontId="13" fillId="0" borderId="2"/>
    <xf numFmtId="0" fontId="12" fillId="0" borderId="4">
      <alignment wrapText="1"/>
    </xf>
    <xf numFmtId="0" fontId="12" fillId="0" borderId="7">
      <alignment wrapText="1"/>
    </xf>
    <xf numFmtId="0" fontId="13" fillId="0" borderId="7"/>
    <xf numFmtId="0" fontId="14" fillId="0" borderId="0"/>
    <xf numFmtId="0" fontId="14" fillId="0" borderId="0"/>
    <xf numFmtId="0" fontId="14" fillId="0" borderId="0"/>
    <xf numFmtId="0" fontId="5" fillId="0" borderId="1"/>
    <xf numFmtId="0" fontId="5" fillId="0" borderId="1"/>
    <xf numFmtId="0" fontId="5" fillId="3" borderId="1"/>
    <xf numFmtId="0" fontId="5" fillId="3" borderId="2"/>
    <xf numFmtId="0" fontId="5" fillId="3" borderId="3"/>
    <xf numFmtId="0" fontId="5" fillId="3" borderId="7"/>
    <xf numFmtId="0" fontId="5" fillId="3" borderId="50"/>
    <xf numFmtId="0" fontId="5" fillId="3" borderId="51"/>
    <xf numFmtId="0" fontId="5" fillId="3" borderId="52"/>
    <xf numFmtId="0" fontId="5" fillId="3" borderId="29"/>
    <xf numFmtId="0" fontId="5" fillId="3" borderId="53"/>
    <xf numFmtId="0" fontId="16" fillId="0" borderId="54" applyNumberFormat="0" applyFill="0" applyAlignment="0" applyProtection="0"/>
    <xf numFmtId="0" fontId="17" fillId="0" borderId="55" applyNumberFormat="0" applyFill="0" applyAlignment="0" applyProtection="0"/>
    <xf numFmtId="0" fontId="18" fillId="0" borderId="56" applyNumberFormat="0" applyFill="0" applyAlignment="0" applyProtection="0"/>
    <xf numFmtId="0" fontId="22" fillId="7" borderId="57" applyNumberFormat="0" applyAlignment="0" applyProtection="0"/>
    <xf numFmtId="0" fontId="23" fillId="8" borderId="58" applyNumberFormat="0" applyAlignment="0" applyProtection="0"/>
    <xf numFmtId="0" fontId="24" fillId="8" borderId="57" applyNumberFormat="0" applyAlignment="0" applyProtection="0"/>
    <xf numFmtId="0" fontId="25" fillId="0" borderId="59" applyNumberFormat="0" applyFill="0" applyAlignment="0" applyProtection="0"/>
    <xf numFmtId="0" fontId="26" fillId="9" borderId="60" applyNumberFormat="0" applyAlignment="0" applyProtection="0"/>
    <xf numFmtId="0" fontId="29" fillId="0" borderId="62" applyNumberFormat="0" applyFill="0" applyAlignment="0" applyProtection="0"/>
    <xf numFmtId="0" fontId="1" fillId="0" borderId="1"/>
    <xf numFmtId="0" fontId="1" fillId="12" borderId="1" applyNumberFormat="0" applyBorder="0" applyAlignment="0" applyProtection="0"/>
    <xf numFmtId="0" fontId="1" fillId="16" borderId="1" applyNumberFormat="0" applyBorder="0" applyAlignment="0" applyProtection="0"/>
    <xf numFmtId="0" fontId="1" fillId="20" borderId="1" applyNumberFormat="0" applyBorder="0" applyAlignment="0" applyProtection="0"/>
    <xf numFmtId="0" fontId="1" fillId="24" borderId="1" applyNumberFormat="0" applyBorder="0" applyAlignment="0" applyProtection="0"/>
    <xf numFmtId="0" fontId="1" fillId="28" borderId="1" applyNumberFormat="0" applyBorder="0" applyAlignment="0" applyProtection="0"/>
    <xf numFmtId="0" fontId="1" fillId="32" borderId="1" applyNumberFormat="0" applyBorder="0" applyAlignment="0" applyProtection="0"/>
    <xf numFmtId="0" fontId="1" fillId="13" borderId="1" applyNumberFormat="0" applyBorder="0" applyAlignment="0" applyProtection="0"/>
    <xf numFmtId="0" fontId="1" fillId="17" borderId="1" applyNumberFormat="0" applyBorder="0" applyAlignment="0" applyProtection="0"/>
    <xf numFmtId="0" fontId="1" fillId="21" borderId="1" applyNumberFormat="0" applyBorder="0" applyAlignment="0" applyProtection="0"/>
    <xf numFmtId="0" fontId="1" fillId="25" borderId="1" applyNumberFormat="0" applyBorder="0" applyAlignment="0" applyProtection="0"/>
    <xf numFmtId="0" fontId="1" fillId="29" borderId="1" applyNumberFormat="0" applyBorder="0" applyAlignment="0" applyProtection="0"/>
    <xf numFmtId="0" fontId="1" fillId="33" borderId="1" applyNumberFormat="0" applyBorder="0" applyAlignment="0" applyProtection="0"/>
    <xf numFmtId="0" fontId="30" fillId="14" borderId="1" applyNumberFormat="0" applyBorder="0" applyAlignment="0" applyProtection="0"/>
    <xf numFmtId="0" fontId="30" fillId="18" borderId="1" applyNumberFormat="0" applyBorder="0" applyAlignment="0" applyProtection="0"/>
    <xf numFmtId="0" fontId="30" fillId="22" borderId="1" applyNumberFormat="0" applyBorder="0" applyAlignment="0" applyProtection="0"/>
    <xf numFmtId="0" fontId="30" fillId="26" borderId="1" applyNumberFormat="0" applyBorder="0" applyAlignment="0" applyProtection="0"/>
    <xf numFmtId="0" fontId="30" fillId="30" borderId="1" applyNumberFormat="0" applyBorder="0" applyAlignment="0" applyProtection="0"/>
    <xf numFmtId="0" fontId="30" fillId="34" borderId="1" applyNumberFormat="0" applyBorder="0" applyAlignment="0" applyProtection="0"/>
    <xf numFmtId="0" fontId="30" fillId="11" borderId="1" applyNumberFormat="0" applyBorder="0" applyAlignment="0" applyProtection="0"/>
    <xf numFmtId="0" fontId="30" fillId="15" borderId="1" applyNumberFormat="0" applyBorder="0" applyAlignment="0" applyProtection="0"/>
    <xf numFmtId="0" fontId="30" fillId="19" borderId="1" applyNumberFormat="0" applyBorder="0" applyAlignment="0" applyProtection="0"/>
    <xf numFmtId="0" fontId="30" fillId="23" borderId="1" applyNumberFormat="0" applyBorder="0" applyAlignment="0" applyProtection="0"/>
    <xf numFmtId="0" fontId="30" fillId="27" borderId="1" applyNumberFormat="0" applyBorder="0" applyAlignment="0" applyProtection="0"/>
    <xf numFmtId="0" fontId="30" fillId="31" borderId="1" applyNumberFormat="0" applyBorder="0" applyAlignment="0" applyProtection="0"/>
    <xf numFmtId="0" fontId="18" fillId="0" borderId="1" applyNumberFormat="0" applyFill="0" applyBorder="0" applyAlignment="0" applyProtection="0"/>
    <xf numFmtId="0" fontId="15" fillId="0" borderId="1" applyNumberFormat="0" applyFill="0" applyBorder="0" applyAlignment="0" applyProtection="0"/>
    <xf numFmtId="0" fontId="21" fillId="6" borderId="1" applyNumberFormat="0" applyBorder="0" applyAlignment="0" applyProtection="0"/>
    <xf numFmtId="0" fontId="1" fillId="0" borderId="1"/>
    <xf numFmtId="0" fontId="20" fillId="5" borderId="1" applyNumberFormat="0" applyBorder="0" applyAlignment="0" applyProtection="0"/>
    <xf numFmtId="0" fontId="28" fillId="0" borderId="1" applyNumberFormat="0" applyFill="0" applyBorder="0" applyAlignment="0" applyProtection="0"/>
    <xf numFmtId="0" fontId="1" fillId="10" borderId="61" applyNumberFormat="0" applyFont="0" applyAlignment="0" applyProtection="0"/>
    <xf numFmtId="0" fontId="27" fillId="0" borderId="1" applyNumberFormat="0" applyFill="0" applyBorder="0" applyAlignment="0" applyProtection="0"/>
    <xf numFmtId="0" fontId="19" fillId="4" borderId="1" applyNumberFormat="0" applyBorder="0" applyAlignment="0" applyProtection="0"/>
  </cellStyleXfs>
  <cellXfs count="61">
    <xf numFmtId="0" fontId="0" fillId="0" borderId="0" xfId="0"/>
    <xf numFmtId="0" fontId="0" fillId="0" borderId="0" xfId="0" applyProtection="1">
      <protection locked="0"/>
    </xf>
    <xf numFmtId="0" fontId="33" fillId="0" borderId="0" xfId="0" applyFont="1" applyProtection="1">
      <protection locked="0"/>
    </xf>
    <xf numFmtId="4" fontId="0" fillId="0" borderId="0" xfId="0" applyNumberFormat="1" applyProtection="1">
      <protection locked="0"/>
    </xf>
    <xf numFmtId="0" fontId="0" fillId="35" borderId="0" xfId="0" applyFill="1" applyAlignment="1" applyProtection="1">
      <alignment horizontal="center"/>
      <protection locked="0"/>
    </xf>
    <xf numFmtId="0" fontId="0" fillId="35" borderId="0" xfId="0" applyFill="1" applyProtection="1">
      <protection locked="0"/>
    </xf>
    <xf numFmtId="0" fontId="33" fillId="35" borderId="0" xfId="0" applyFont="1" applyFill="1" applyProtection="1">
      <protection locked="0"/>
    </xf>
    <xf numFmtId="4" fontId="39" fillId="35" borderId="1" xfId="49" applyNumberFormat="1" applyFont="1" applyFill="1" applyBorder="1" applyAlignment="1" applyProtection="1">
      <alignment horizontal="center" vertical="center"/>
    </xf>
    <xf numFmtId="0" fontId="0" fillId="35" borderId="0" xfId="0" applyFill="1" applyAlignment="1" applyProtection="1">
      <alignment vertical="center"/>
      <protection locked="0"/>
    </xf>
    <xf numFmtId="0" fontId="0" fillId="35" borderId="0" xfId="0" applyFill="1" applyAlignment="1" applyProtection="1">
      <alignment horizontal="left"/>
      <protection locked="0"/>
    </xf>
    <xf numFmtId="49" fontId="31" fillId="35" borderId="63" xfId="226" applyNumberFormat="1" applyFont="1" applyFill="1" applyBorder="1" applyAlignment="1">
      <alignment horizontal="center" vertical="center" wrapText="1" shrinkToFit="1"/>
    </xf>
    <xf numFmtId="0" fontId="32" fillId="35" borderId="63" xfId="226" quotePrefix="1" applyNumberFormat="1" applyFont="1" applyFill="1" applyBorder="1" applyAlignment="1">
      <alignment horizontal="center" vertical="center" shrinkToFit="1"/>
    </xf>
    <xf numFmtId="0" fontId="32" fillId="35" borderId="63" xfId="55" applyNumberFormat="1" applyFont="1" applyFill="1" applyBorder="1" applyAlignment="1" applyProtection="1">
      <alignment horizontal="left" vertical="center" wrapText="1"/>
    </xf>
    <xf numFmtId="4" fontId="40" fillId="35" borderId="63" xfId="58" applyNumberFormat="1" applyFont="1" applyFill="1" applyBorder="1" applyAlignment="1" applyProtection="1">
      <alignment horizontal="center" vertical="center"/>
    </xf>
    <xf numFmtId="0" fontId="31" fillId="35" borderId="63" xfId="226" quotePrefix="1" applyNumberFormat="1" applyFont="1" applyFill="1" applyBorder="1" applyAlignment="1">
      <alignment horizontal="center" vertical="center" shrinkToFit="1"/>
    </xf>
    <xf numFmtId="0" fontId="31" fillId="35" borderId="63" xfId="55" applyNumberFormat="1" applyFont="1" applyFill="1" applyBorder="1" applyAlignment="1" applyProtection="1">
      <alignment horizontal="left" vertical="center" wrapText="1"/>
    </xf>
    <xf numFmtId="4" fontId="41" fillId="35" borderId="63" xfId="58" applyNumberFormat="1" applyFont="1" applyFill="1" applyBorder="1" applyAlignment="1" applyProtection="1">
      <alignment horizontal="center" vertical="center"/>
    </xf>
    <xf numFmtId="49" fontId="31" fillId="35" borderId="63" xfId="57" applyNumberFormat="1" applyFont="1" applyFill="1" applyBorder="1" applyAlignment="1" applyProtection="1">
      <alignment horizontal="center" vertical="center"/>
    </xf>
    <xf numFmtId="0" fontId="32" fillId="35" borderId="63" xfId="226" quotePrefix="1" applyNumberFormat="1" applyFont="1" applyFill="1" applyBorder="1" applyAlignment="1">
      <alignment horizontal="left" vertical="center" shrinkToFit="1"/>
    </xf>
    <xf numFmtId="0" fontId="31" fillId="35" borderId="63" xfId="226" quotePrefix="1" applyNumberFormat="1" applyFont="1" applyFill="1" applyBorder="1" applyAlignment="1">
      <alignment horizontal="left" vertical="center" shrinkToFit="1"/>
    </xf>
    <xf numFmtId="3" fontId="32" fillId="35" borderId="63" xfId="226" quotePrefix="1" applyNumberFormat="1" applyFont="1" applyFill="1" applyBorder="1" applyAlignment="1">
      <alignment horizontal="center" vertical="center" shrinkToFit="1"/>
    </xf>
    <xf numFmtId="0" fontId="31" fillId="35" borderId="63" xfId="226" applyFont="1" applyFill="1" applyBorder="1" applyAlignment="1">
      <alignment horizontal="center" vertical="center" shrinkToFit="1"/>
    </xf>
    <xf numFmtId="0" fontId="32" fillId="35" borderId="63" xfId="226" applyFont="1" applyFill="1" applyBorder="1" applyAlignment="1">
      <alignment horizontal="center" vertical="center" shrinkToFit="1"/>
    </xf>
    <xf numFmtId="0" fontId="32" fillId="35" borderId="28" xfId="55" applyNumberFormat="1" applyFont="1" applyFill="1" applyBorder="1" applyAlignment="1" applyProtection="1">
      <alignment horizontal="left" vertical="center" wrapText="1"/>
    </xf>
    <xf numFmtId="4" fontId="40" fillId="35" borderId="66" xfId="58" applyNumberFormat="1" applyFont="1" applyFill="1" applyBorder="1" applyAlignment="1" applyProtection="1">
      <alignment horizontal="center" vertical="center"/>
    </xf>
    <xf numFmtId="0" fontId="32" fillId="35" borderId="63" xfId="0" applyFont="1" applyFill="1" applyBorder="1" applyAlignment="1">
      <alignment horizontal="center" vertical="center" wrapText="1"/>
    </xf>
    <xf numFmtId="0" fontId="38" fillId="35" borderId="63" xfId="0" applyFont="1" applyFill="1" applyBorder="1" applyAlignment="1">
      <alignment vertical="center" wrapText="1"/>
    </xf>
    <xf numFmtId="4" fontId="40" fillId="35" borderId="28" xfId="58" applyNumberFormat="1" applyFont="1" applyFill="1" applyAlignment="1" applyProtection="1">
      <alignment horizontal="center" vertical="center"/>
    </xf>
    <xf numFmtId="0" fontId="32" fillId="35" borderId="63" xfId="226" quotePrefix="1" applyNumberFormat="1" applyFont="1" applyFill="1" applyBorder="1" applyAlignment="1">
      <alignment horizontal="center" vertical="center" wrapText="1" shrinkToFit="1"/>
    </xf>
    <xf numFmtId="4" fontId="40" fillId="35" borderId="6" xfId="58" applyNumberFormat="1" applyFont="1" applyFill="1" applyBorder="1" applyAlignment="1" applyProtection="1">
      <alignment horizontal="center" vertical="center"/>
    </xf>
    <xf numFmtId="4" fontId="40" fillId="35" borderId="63" xfId="49" applyNumberFormat="1" applyFont="1" applyFill="1" applyBorder="1" applyAlignment="1" applyProtection="1">
      <alignment horizontal="center" vertical="center"/>
    </xf>
    <xf numFmtId="4" fontId="40" fillId="35" borderId="63" xfId="0" applyNumberFormat="1" applyFont="1" applyFill="1" applyBorder="1" applyAlignment="1">
      <alignment horizontal="center" vertical="center" shrinkToFit="1"/>
    </xf>
    <xf numFmtId="4" fontId="41" fillId="35" borderId="63" xfId="0" applyNumberFormat="1" applyFont="1" applyFill="1" applyBorder="1" applyAlignment="1">
      <alignment horizontal="center" vertical="center" shrinkToFit="1"/>
    </xf>
    <xf numFmtId="4" fontId="40" fillId="35" borderId="4" xfId="49" applyNumberFormat="1" applyFont="1" applyFill="1" applyAlignment="1" applyProtection="1">
      <alignment horizontal="center" vertical="center"/>
    </xf>
    <xf numFmtId="0" fontId="32" fillId="35" borderId="67" xfId="55" applyNumberFormat="1" applyFont="1" applyFill="1" applyBorder="1" applyAlignment="1" applyProtection="1">
      <alignment horizontal="left" vertical="center" wrapText="1"/>
    </xf>
    <xf numFmtId="4" fontId="40" fillId="35" borderId="68" xfId="58" applyNumberFormat="1" applyFont="1" applyFill="1" applyBorder="1" applyAlignment="1" applyProtection="1">
      <alignment horizontal="center" vertical="center"/>
    </xf>
    <xf numFmtId="165" fontId="32" fillId="35" borderId="63" xfId="58" applyNumberFormat="1" applyFont="1" applyFill="1" applyBorder="1" applyAlignment="1" applyProtection="1">
      <alignment horizontal="right" vertical="center"/>
    </xf>
    <xf numFmtId="165" fontId="31" fillId="35" borderId="63" xfId="58" applyNumberFormat="1" applyFont="1" applyFill="1" applyBorder="1" applyAlignment="1" applyProtection="1">
      <alignment horizontal="right" vertical="center"/>
    </xf>
    <xf numFmtId="4" fontId="40" fillId="35" borderId="5" xfId="49" applyNumberFormat="1" applyFont="1" applyFill="1" applyBorder="1" applyAlignment="1" applyProtection="1">
      <alignment horizontal="center" vertical="center"/>
    </xf>
    <xf numFmtId="0" fontId="36" fillId="35" borderId="63" xfId="0" applyFont="1" applyFill="1" applyBorder="1" applyAlignment="1" applyProtection="1">
      <alignment vertical="center" wrapText="1"/>
      <protection locked="0"/>
    </xf>
    <xf numFmtId="0" fontId="36" fillId="35" borderId="63" xfId="0" applyFont="1" applyFill="1" applyBorder="1" applyAlignment="1" applyProtection="1">
      <alignment horizontal="left" vertical="center" wrapText="1"/>
      <protection locked="0"/>
    </xf>
    <xf numFmtId="0" fontId="32" fillId="35" borderId="63" xfId="0" applyFont="1" applyFill="1" applyBorder="1" applyAlignment="1" applyProtection="1">
      <alignment vertical="center"/>
      <protection locked="0"/>
    </xf>
    <xf numFmtId="0" fontId="32" fillId="35" borderId="63" xfId="0" applyFont="1" applyFill="1" applyBorder="1" applyAlignment="1" applyProtection="1">
      <alignment vertical="center" wrapText="1"/>
      <protection locked="0"/>
    </xf>
    <xf numFmtId="0" fontId="38" fillId="35" borderId="63" xfId="0" applyFont="1" applyFill="1" applyBorder="1" applyAlignment="1" applyProtection="1">
      <alignment vertical="center" wrapText="1"/>
      <protection locked="0"/>
    </xf>
    <xf numFmtId="0" fontId="14" fillId="35" borderId="63" xfId="0" applyFont="1" applyFill="1" applyBorder="1" applyAlignment="1" applyProtection="1">
      <alignment vertical="center"/>
      <protection locked="0"/>
    </xf>
    <xf numFmtId="2" fontId="42" fillId="35" borderId="1" xfId="1" applyNumberFormat="1" applyFont="1" applyFill="1" applyAlignment="1" applyProtection="1">
      <alignment horizontal="center" vertical="center" wrapText="1"/>
    </xf>
    <xf numFmtId="0" fontId="34" fillId="35" borderId="64" xfId="226" quotePrefix="1" applyNumberFormat="1" applyFont="1" applyFill="1" applyBorder="1" applyAlignment="1">
      <alignment horizontal="center" vertical="center" wrapText="1" shrinkToFit="1"/>
    </xf>
    <xf numFmtId="0" fontId="35" fillId="35" borderId="65" xfId="0" applyFont="1" applyFill="1" applyBorder="1" applyAlignment="1">
      <alignment vertical="center" wrapText="1"/>
    </xf>
    <xf numFmtId="0" fontId="34" fillId="35" borderId="64" xfId="226" applyFont="1" applyFill="1" applyBorder="1" applyAlignment="1">
      <alignment horizontal="center" vertical="center" wrapText="1" shrinkToFit="1"/>
    </xf>
    <xf numFmtId="0" fontId="37" fillId="35" borderId="65" xfId="0" applyFont="1" applyFill="1" applyBorder="1" applyAlignment="1">
      <alignment horizontal="center" vertical="center" wrapText="1"/>
    </xf>
    <xf numFmtId="0" fontId="32" fillId="35" borderId="63" xfId="46" applyNumberFormat="1" applyFont="1" applyFill="1" applyBorder="1" applyAlignment="1" applyProtection="1">
      <alignment horizontal="left" vertical="center" wrapText="1"/>
    </xf>
    <xf numFmtId="49" fontId="31" fillId="35" borderId="64" xfId="226" applyNumberFormat="1" applyFont="1" applyFill="1" applyBorder="1" applyAlignment="1">
      <alignment horizontal="right" vertical="center" wrapText="1" shrinkToFit="1"/>
    </xf>
    <xf numFmtId="49" fontId="31" fillId="35" borderId="69" xfId="226" applyNumberFormat="1" applyFont="1" applyFill="1" applyBorder="1" applyAlignment="1">
      <alignment horizontal="right" vertical="center" wrapText="1" shrinkToFit="1"/>
    </xf>
    <xf numFmtId="49" fontId="31" fillId="35" borderId="65" xfId="226" applyNumberFormat="1" applyFont="1" applyFill="1" applyBorder="1" applyAlignment="1">
      <alignment horizontal="right" vertical="center" wrapText="1" shrinkToFit="1"/>
    </xf>
    <xf numFmtId="0" fontId="38" fillId="35" borderId="63" xfId="0" applyFont="1" applyFill="1" applyBorder="1" applyAlignment="1" applyProtection="1">
      <alignment vertical="center"/>
      <protection locked="0"/>
    </xf>
    <xf numFmtId="0" fontId="36" fillId="35" borderId="63" xfId="0" applyFont="1" applyFill="1" applyBorder="1" applyAlignment="1" applyProtection="1">
      <alignment vertical="center"/>
      <protection locked="0"/>
    </xf>
    <xf numFmtId="165" fontId="32" fillId="35" borderId="28" xfId="58" applyNumberFormat="1" applyFont="1" applyFill="1" applyAlignment="1" applyProtection="1">
      <alignment horizontal="right" vertical="center"/>
    </xf>
    <xf numFmtId="165" fontId="32" fillId="35" borderId="67" xfId="58" applyNumberFormat="1" applyFont="1" applyFill="1" applyBorder="1" applyAlignment="1" applyProtection="1">
      <alignment horizontal="right" vertical="center"/>
    </xf>
    <xf numFmtId="0" fontId="33" fillId="35" borderId="63" xfId="0" applyFont="1" applyFill="1" applyBorder="1" applyAlignment="1" applyProtection="1">
      <alignment vertical="center" wrapText="1"/>
      <protection locked="0"/>
    </xf>
    <xf numFmtId="165" fontId="32" fillId="35" borderId="66" xfId="58" applyNumberFormat="1" applyFont="1" applyFill="1" applyBorder="1" applyAlignment="1" applyProtection="1">
      <alignment horizontal="right" vertical="center"/>
    </xf>
    <xf numFmtId="0" fontId="33" fillId="35" borderId="63" xfId="0" applyFont="1" applyFill="1" applyBorder="1" applyAlignment="1" applyProtection="1">
      <alignment vertical="center"/>
      <protection locked="0"/>
    </xf>
  </cellXfs>
  <cellStyles count="232">
    <cellStyle name="20% - Акцент1 2" xfId="199"/>
    <cellStyle name="20% - Акцент2 2" xfId="200"/>
    <cellStyle name="20% - Акцент3 2" xfId="201"/>
    <cellStyle name="20% - Акцент4 2" xfId="202"/>
    <cellStyle name="20% - Акцент5 2" xfId="203"/>
    <cellStyle name="20% - Акцент6 2" xfId="204"/>
    <cellStyle name="40% - Акцент1 2" xfId="205"/>
    <cellStyle name="40% - Акцент2 2" xfId="206"/>
    <cellStyle name="40% - Акцент3 2" xfId="207"/>
    <cellStyle name="40% - Акцент4 2" xfId="208"/>
    <cellStyle name="40% - Акцент5 2" xfId="209"/>
    <cellStyle name="40% - Акцент6 2" xfId="210"/>
    <cellStyle name="60% - Акцент1 2" xfId="211"/>
    <cellStyle name="60% - Акцент2 2" xfId="212"/>
    <cellStyle name="60% - Акцент3 2" xfId="213"/>
    <cellStyle name="60% - Акцент4 2" xfId="214"/>
    <cellStyle name="60% - Акцент5 2" xfId="215"/>
    <cellStyle name="60% - Акцент6 2" xfId="216"/>
    <cellStyle name="br" xfId="177"/>
    <cellStyle name="col" xfId="176"/>
    <cellStyle name="style0" xfId="178"/>
    <cellStyle name="td" xfId="179"/>
    <cellStyle name="tr" xfId="175"/>
    <cellStyle name="xl100" xfId="73"/>
    <cellStyle name="xl101" xfId="77"/>
    <cellStyle name="xl102" xfId="82"/>
    <cellStyle name="xl103" xfId="69"/>
    <cellStyle name="xl104" xfId="83"/>
    <cellStyle name="xl105" xfId="65"/>
    <cellStyle name="xl106" xfId="66"/>
    <cellStyle name="xl107" xfId="74"/>
    <cellStyle name="xl108" xfId="84"/>
    <cellStyle name="xl109" xfId="70"/>
    <cellStyle name="xl110" xfId="67"/>
    <cellStyle name="xl111" xfId="71"/>
    <cellStyle name="xl112" xfId="78"/>
    <cellStyle name="xl113" xfId="85"/>
    <cellStyle name="xl114" xfId="87"/>
    <cellStyle name="xl115" xfId="89"/>
    <cellStyle name="xl116" xfId="91"/>
    <cellStyle name="xl117" xfId="93"/>
    <cellStyle name="xl118" xfId="97"/>
    <cellStyle name="xl119" xfId="100"/>
    <cellStyle name="xl120" xfId="188"/>
    <cellStyle name="xl121" xfId="102"/>
    <cellStyle name="xl122" xfId="86"/>
    <cellStyle name="xl123" xfId="90"/>
    <cellStyle name="xl124" xfId="98"/>
    <cellStyle name="xl125" xfId="103"/>
    <cellStyle name="xl126" xfId="104"/>
    <cellStyle name="xl127" xfId="88"/>
    <cellStyle name="xl128" xfId="92"/>
    <cellStyle name="xl129" xfId="94"/>
    <cellStyle name="xl130" xfId="99"/>
    <cellStyle name="xl131" xfId="101"/>
    <cellStyle name="xl132" xfId="95"/>
    <cellStyle name="xl133" xfId="96"/>
    <cellStyle name="xl134" xfId="105"/>
    <cellStyle name="xl135" xfId="127"/>
    <cellStyle name="xl136" xfId="132"/>
    <cellStyle name="xl137" xfId="136"/>
    <cellStyle name="xl138" xfId="140"/>
    <cellStyle name="xl139" xfId="146"/>
    <cellStyle name="xl140" xfId="147"/>
    <cellStyle name="xl141" xfId="150"/>
    <cellStyle name="xl142" xfId="131"/>
    <cellStyle name="xl143" xfId="170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28"/>
    <cellStyle name="xl155" xfId="133"/>
    <cellStyle name="xl156" xfId="137"/>
    <cellStyle name="xl157" xfId="148"/>
    <cellStyle name="xl158" xfId="152"/>
    <cellStyle name="xl159" xfId="156"/>
    <cellStyle name="xl160" xfId="157"/>
    <cellStyle name="xl161" xfId="159"/>
    <cellStyle name="xl162" xfId="163"/>
    <cellStyle name="xl163" xfId="112"/>
    <cellStyle name="xl164" xfId="115"/>
    <cellStyle name="xl165" xfId="117"/>
    <cellStyle name="xl166" xfId="122"/>
    <cellStyle name="xl167" xfId="124"/>
    <cellStyle name="xl168" xfId="129"/>
    <cellStyle name="xl169" xfId="134"/>
    <cellStyle name="xl170" xfId="138"/>
    <cellStyle name="xl171" xfId="141"/>
    <cellStyle name="xl172" xfId="143"/>
    <cellStyle name="xl173" xfId="149"/>
    <cellStyle name="xl174" xfId="151"/>
    <cellStyle name="xl175" xfId="153"/>
    <cellStyle name="xl176" xfId="154"/>
    <cellStyle name="xl177" xfId="155"/>
    <cellStyle name="xl178" xfId="158"/>
    <cellStyle name="xl179" xfId="160"/>
    <cellStyle name="xl180" xfId="161"/>
    <cellStyle name="xl181" xfId="162"/>
    <cellStyle name="xl182" xfId="164"/>
    <cellStyle name="xl183" xfId="167"/>
    <cellStyle name="xl184" xfId="169"/>
    <cellStyle name="xl185" xfId="107"/>
    <cellStyle name="xl186" xfId="109"/>
    <cellStyle name="xl187" xfId="118"/>
    <cellStyle name="xl188" xfId="130"/>
    <cellStyle name="xl189" xfId="135"/>
    <cellStyle name="xl190" xfId="139"/>
    <cellStyle name="xl191" xfId="144"/>
    <cellStyle name="xl192" xfId="171"/>
    <cellStyle name="xl193" xfId="174"/>
    <cellStyle name="xl194" xfId="110"/>
    <cellStyle name="xl195" xfId="165"/>
    <cellStyle name="xl196" xfId="168"/>
    <cellStyle name="xl197" xfId="166"/>
    <cellStyle name="xl198" xfId="119"/>
    <cellStyle name="xl199" xfId="108"/>
    <cellStyle name="xl200" xfId="120"/>
    <cellStyle name="xl201" xfId="142"/>
    <cellStyle name="xl202" xfId="145"/>
    <cellStyle name="xl203" xfId="113"/>
    <cellStyle name="xl21" xfId="180"/>
    <cellStyle name="xl22" xfId="1"/>
    <cellStyle name="xl23" xfId="6"/>
    <cellStyle name="xl24" xfId="13"/>
    <cellStyle name="xl25" xfId="21"/>
    <cellStyle name="xl26" xfId="37"/>
    <cellStyle name="xl27" xfId="5"/>
    <cellStyle name="xl28" xfId="181"/>
    <cellStyle name="xl29" xfId="41"/>
    <cellStyle name="xl30" xfId="44"/>
    <cellStyle name="xl31" xfId="182"/>
    <cellStyle name="xl32" xfId="46"/>
    <cellStyle name="xl33" xfId="51"/>
    <cellStyle name="xl34" xfId="55"/>
    <cellStyle name="xl35" xfId="183"/>
    <cellStyle name="xl36" xfId="2"/>
    <cellStyle name="xl37" xfId="14"/>
    <cellStyle name="xl38" xfId="28"/>
    <cellStyle name="xl39" xfId="31"/>
    <cellStyle name="xl40" xfId="33"/>
    <cellStyle name="xl41" xfId="184"/>
    <cellStyle name="xl42" xfId="47"/>
    <cellStyle name="xl43" xfId="52"/>
    <cellStyle name="xl44" xfId="56"/>
    <cellStyle name="xl45" xfId="185"/>
    <cellStyle name="xl46" xfId="60"/>
    <cellStyle name="xl47" xfId="10"/>
    <cellStyle name="xl48" xfId="34"/>
    <cellStyle name="xl49" xfId="26"/>
    <cellStyle name="xl50" xfId="48"/>
    <cellStyle name="xl51" xfId="53"/>
    <cellStyle name="xl52" xfId="57"/>
    <cellStyle name="xl53" xfId="42"/>
    <cellStyle name="xl54" xfId="43"/>
    <cellStyle name="xl55" xfId="45"/>
    <cellStyle name="xl56" xfId="186"/>
    <cellStyle name="xl57" xfId="49"/>
    <cellStyle name="xl58" xfId="58"/>
    <cellStyle name="xl59" xfId="61"/>
    <cellStyle name="xl60" xfId="62"/>
    <cellStyle name="xl61" xfId="40"/>
    <cellStyle name="xl62" xfId="15"/>
    <cellStyle name="xl63" xfId="22"/>
    <cellStyle name="xl64" xfId="3"/>
    <cellStyle name="xl65" xfId="7"/>
    <cellStyle name="xl66" xfId="16"/>
    <cellStyle name="xl67" xfId="23"/>
    <cellStyle name="xl68" xfId="38"/>
    <cellStyle name="xl69" xfId="4"/>
    <cellStyle name="xl70" xfId="8"/>
    <cellStyle name="xl71" xfId="17"/>
    <cellStyle name="xl72" xfId="24"/>
    <cellStyle name="xl73" xfId="27"/>
    <cellStyle name="xl74" xfId="29"/>
    <cellStyle name="xl75" xfId="32"/>
    <cellStyle name="xl76" xfId="35"/>
    <cellStyle name="xl77" xfId="36"/>
    <cellStyle name="xl78" xfId="39"/>
    <cellStyle name="xl79" xfId="9"/>
    <cellStyle name="xl80" xfId="18"/>
    <cellStyle name="xl81" xfId="19"/>
    <cellStyle name="xl82" xfId="25"/>
    <cellStyle name="xl83" xfId="30"/>
    <cellStyle name="xl84" xfId="11"/>
    <cellStyle name="xl85" xfId="12"/>
    <cellStyle name="xl86" xfId="20"/>
    <cellStyle name="xl87" xfId="50"/>
    <cellStyle name="xl88" xfId="54"/>
    <cellStyle name="xl89" xfId="59"/>
    <cellStyle name="xl90" xfId="63"/>
    <cellStyle name="xl91" xfId="68"/>
    <cellStyle name="xl92" xfId="72"/>
    <cellStyle name="xl93" xfId="75"/>
    <cellStyle name="xl94" xfId="79"/>
    <cellStyle name="xl95" xfId="80"/>
    <cellStyle name="xl96" xfId="64"/>
    <cellStyle name="xl97" xfId="76"/>
    <cellStyle name="xl98" xfId="81"/>
    <cellStyle name="xl99" xfId="187"/>
    <cellStyle name="Акцент1 2" xfId="217"/>
    <cellStyle name="Акцент2 2" xfId="218"/>
    <cellStyle name="Акцент3 2" xfId="219"/>
    <cellStyle name="Акцент4 2" xfId="220"/>
    <cellStyle name="Акцент5 2" xfId="221"/>
    <cellStyle name="Акцент6 2" xfId="222"/>
    <cellStyle name="Ввод " xfId="192" builtinId="20" customBuiltin="1"/>
    <cellStyle name="Вывод" xfId="193" builtinId="21" customBuiltin="1"/>
    <cellStyle name="Вычисление" xfId="194" builtinId="22" customBuiltin="1"/>
    <cellStyle name="Заголовок 1" xfId="189" builtinId="16" customBuiltin="1"/>
    <cellStyle name="Заголовок 2" xfId="190" builtinId="17" customBuiltin="1"/>
    <cellStyle name="Заголовок 3" xfId="191" builtinId="18" customBuiltin="1"/>
    <cellStyle name="Заголовок 4 2" xfId="223"/>
    <cellStyle name="Итог" xfId="197" builtinId="25" customBuiltin="1"/>
    <cellStyle name="Контрольная ячейка" xfId="196" builtinId="23" customBuiltin="1"/>
    <cellStyle name="Название 2" xfId="224"/>
    <cellStyle name="Нейтральный 2" xfId="225"/>
    <cellStyle name="Обычный" xfId="0" builtinId="0"/>
    <cellStyle name="Обычный 2" xfId="226"/>
    <cellStyle name="Обычный 3" xfId="198"/>
    <cellStyle name="Плохой 2" xfId="227"/>
    <cellStyle name="Пояснение 2" xfId="228"/>
    <cellStyle name="Примечание 2" xfId="229"/>
    <cellStyle name="Связанная ячейка" xfId="195" builtinId="24" customBuiltin="1"/>
    <cellStyle name="Текст предупреждения 2" xfId="230"/>
    <cellStyle name="Хороший 2" xfId="231"/>
  </cellStyles>
  <dxfs count="0"/>
  <tableStyles count="0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abSelected="1" zoomScale="75" zoomScaleNormal="75" workbookViewId="0">
      <selection activeCell="F35" sqref="F35:H43"/>
    </sheetView>
  </sheetViews>
  <sheetFormatPr defaultColWidth="47.42578125" defaultRowHeight="15" x14ac:dyDescent="0.25"/>
  <cols>
    <col min="1" max="1" width="26.85546875" style="8" customWidth="1"/>
    <col min="2" max="2" width="47.42578125" style="9"/>
    <col min="3" max="3" width="27.140625" style="5" customWidth="1"/>
    <col min="4" max="4" width="26.28515625" style="5" customWidth="1"/>
    <col min="5" max="5" width="24.140625" style="4" customWidth="1"/>
    <col min="6" max="6" width="24.140625" style="5" customWidth="1"/>
    <col min="7" max="7" width="25.85546875" style="5" customWidth="1"/>
    <col min="8" max="8" width="45.140625" style="1" customWidth="1"/>
    <col min="9" max="16384" width="47.42578125" style="1"/>
  </cols>
  <sheetData>
    <row r="1" spans="1:9" ht="81.75" customHeight="1" x14ac:dyDescent="0.25">
      <c r="A1" s="45" t="s">
        <v>90</v>
      </c>
      <c r="B1" s="45"/>
      <c r="C1" s="45"/>
      <c r="D1" s="45"/>
      <c r="E1" s="45"/>
      <c r="F1" s="45"/>
      <c r="G1" s="45"/>
      <c r="H1" s="45"/>
    </row>
    <row r="2" spans="1:9" ht="28.5" customHeight="1" x14ac:dyDescent="0.25">
      <c r="A2" s="51" t="s">
        <v>0</v>
      </c>
      <c r="B2" s="52"/>
      <c r="C2" s="52"/>
      <c r="D2" s="52"/>
      <c r="E2" s="52"/>
      <c r="F2" s="52"/>
      <c r="G2" s="52"/>
      <c r="H2" s="53"/>
    </row>
    <row r="3" spans="1:9" ht="120.75" customHeight="1" x14ac:dyDescent="0.25">
      <c r="A3" s="10" t="s">
        <v>1</v>
      </c>
      <c r="B3" s="10" t="s">
        <v>2</v>
      </c>
      <c r="C3" s="10" t="s">
        <v>91</v>
      </c>
      <c r="D3" s="10" t="s">
        <v>92</v>
      </c>
      <c r="E3" s="10" t="s">
        <v>3</v>
      </c>
      <c r="F3" s="10" t="s">
        <v>24</v>
      </c>
      <c r="G3" s="10" t="s">
        <v>25</v>
      </c>
      <c r="H3" s="10" t="s">
        <v>21</v>
      </c>
    </row>
    <row r="4" spans="1:9" ht="45.75" customHeight="1" x14ac:dyDescent="0.25">
      <c r="A4" s="11" t="s">
        <v>20</v>
      </c>
      <c r="B4" s="12" t="s">
        <v>4</v>
      </c>
      <c r="C4" s="13">
        <f>C5+C20</f>
        <v>120383955</v>
      </c>
      <c r="D4" s="13">
        <f>D5+D20</f>
        <v>121746205.00000001</v>
      </c>
      <c r="E4" s="13">
        <f>E5+E20</f>
        <v>131396383.13</v>
      </c>
      <c r="F4" s="36">
        <f>E4/D4*100</f>
        <v>107.92647140828741</v>
      </c>
      <c r="G4" s="36">
        <f>E4/C4*100</f>
        <v>109.14775405908537</v>
      </c>
      <c r="H4" s="39" t="s">
        <v>98</v>
      </c>
    </row>
    <row r="5" spans="1:9" ht="32.25" customHeight="1" x14ac:dyDescent="0.25">
      <c r="A5" s="46" t="s">
        <v>22</v>
      </c>
      <c r="B5" s="47"/>
      <c r="C5" s="13">
        <f>C6+C8+C10+C14+C18+C19</f>
        <v>113549800</v>
      </c>
      <c r="D5" s="13">
        <f>D6+D8+D10+D14+D18+D19</f>
        <v>116814845.09000002</v>
      </c>
      <c r="E5" s="13">
        <f>E6+E8+E10+E14+E18+E19</f>
        <v>125857938.64</v>
      </c>
      <c r="F5" s="36">
        <f>E5/D5*100</f>
        <v>107.7413906965615</v>
      </c>
      <c r="G5" s="36">
        <f>E5/C5*100</f>
        <v>110.83941903904719</v>
      </c>
      <c r="H5" s="44"/>
    </row>
    <row r="6" spans="1:9" ht="36.75" customHeight="1" x14ac:dyDescent="0.25">
      <c r="A6" s="11" t="s">
        <v>48</v>
      </c>
      <c r="B6" s="12" t="s">
        <v>5</v>
      </c>
      <c r="C6" s="13">
        <f>C7</f>
        <v>78956000</v>
      </c>
      <c r="D6" s="13">
        <f>D7</f>
        <v>84763857.680000007</v>
      </c>
      <c r="E6" s="31">
        <f>E7</f>
        <v>92679338.620000005</v>
      </c>
      <c r="F6" s="36">
        <f t="shared" ref="F6:F18" si="0">E6/D6*100</f>
        <v>109.33827359519486</v>
      </c>
      <c r="G6" s="36">
        <f t="shared" ref="G6:G20" si="1">E6/C6*100</f>
        <v>117.38099526318457</v>
      </c>
      <c r="H6" s="44"/>
    </row>
    <row r="7" spans="1:9" ht="67.5" customHeight="1" x14ac:dyDescent="0.25">
      <c r="A7" s="14" t="s">
        <v>49</v>
      </c>
      <c r="B7" s="15" t="s">
        <v>31</v>
      </c>
      <c r="C7" s="16">
        <v>78956000</v>
      </c>
      <c r="D7" s="16">
        <v>84763857.680000007</v>
      </c>
      <c r="E7" s="32">
        <v>92679338.620000005</v>
      </c>
      <c r="F7" s="37">
        <f t="shared" si="0"/>
        <v>109.33827359519486</v>
      </c>
      <c r="G7" s="37">
        <f t="shared" si="1"/>
        <v>117.38099526318457</v>
      </c>
      <c r="H7" s="39" t="s">
        <v>97</v>
      </c>
      <c r="I7" s="3"/>
    </row>
    <row r="8" spans="1:9" s="2" customFormat="1" ht="63" x14ac:dyDescent="0.25">
      <c r="A8" s="11" t="s">
        <v>50</v>
      </c>
      <c r="B8" s="12" t="s">
        <v>6</v>
      </c>
      <c r="C8" s="13">
        <f>C9</f>
        <v>3009800</v>
      </c>
      <c r="D8" s="13">
        <f>D9</f>
        <v>3009800</v>
      </c>
      <c r="E8" s="13">
        <f>E9</f>
        <v>3473067.47</v>
      </c>
      <c r="F8" s="36">
        <f t="shared" si="0"/>
        <v>115.39196856934015</v>
      </c>
      <c r="G8" s="36">
        <f t="shared" si="1"/>
        <v>115.39196856934015</v>
      </c>
      <c r="H8" s="40"/>
    </row>
    <row r="9" spans="1:9" ht="47.25" x14ac:dyDescent="0.25">
      <c r="A9" s="17" t="s">
        <v>51</v>
      </c>
      <c r="B9" s="15" t="s">
        <v>7</v>
      </c>
      <c r="C9" s="16">
        <v>3009800</v>
      </c>
      <c r="D9" s="16">
        <v>3009800</v>
      </c>
      <c r="E9" s="16">
        <v>3473067.47</v>
      </c>
      <c r="F9" s="37">
        <f t="shared" si="0"/>
        <v>115.39196856934015</v>
      </c>
      <c r="G9" s="37">
        <f t="shared" si="1"/>
        <v>115.39196856934015</v>
      </c>
      <c r="H9" s="40" t="s">
        <v>86</v>
      </c>
    </row>
    <row r="10" spans="1:9" s="2" customFormat="1" ht="32.25" customHeight="1" x14ac:dyDescent="0.25">
      <c r="A10" s="11" t="s">
        <v>52</v>
      </c>
      <c r="B10" s="12" t="s">
        <v>32</v>
      </c>
      <c r="C10" s="13">
        <f>C11+C12+C13</f>
        <v>2572000</v>
      </c>
      <c r="D10" s="13">
        <f>D11+D12+D13</f>
        <v>2705940.4</v>
      </c>
      <c r="E10" s="13">
        <f>E11+E12+E13</f>
        <v>2653899.48</v>
      </c>
      <c r="F10" s="36">
        <f t="shared" si="0"/>
        <v>98.076789865733929</v>
      </c>
      <c r="G10" s="36">
        <f t="shared" si="1"/>
        <v>103.18427216174184</v>
      </c>
      <c r="H10" s="41"/>
    </row>
    <row r="11" spans="1:9" ht="60.75" customHeight="1" x14ac:dyDescent="0.25">
      <c r="A11" s="14" t="s">
        <v>53</v>
      </c>
      <c r="B11" s="15" t="s">
        <v>33</v>
      </c>
      <c r="C11" s="16">
        <v>4000</v>
      </c>
      <c r="D11" s="16">
        <v>47234.400000000001</v>
      </c>
      <c r="E11" s="16">
        <v>42531.73</v>
      </c>
      <c r="F11" s="37">
        <f t="shared" si="0"/>
        <v>90.043972189760012</v>
      </c>
      <c r="G11" s="37">
        <f t="shared" si="1"/>
        <v>1063.2932500000002</v>
      </c>
      <c r="H11" s="39" t="s">
        <v>80</v>
      </c>
    </row>
    <row r="12" spans="1:9" ht="60.75" customHeight="1" x14ac:dyDescent="0.25">
      <c r="A12" s="14" t="s">
        <v>93</v>
      </c>
      <c r="B12" s="15" t="s">
        <v>94</v>
      </c>
      <c r="C12" s="16">
        <v>0</v>
      </c>
      <c r="D12" s="16">
        <v>90706</v>
      </c>
      <c r="E12" s="16">
        <v>90706</v>
      </c>
      <c r="F12" s="37">
        <f t="shared" ref="F12" si="2">E12/D12*100</f>
        <v>100</v>
      </c>
      <c r="G12" s="37">
        <v>0</v>
      </c>
      <c r="H12" s="39"/>
    </row>
    <row r="13" spans="1:9" ht="80.25" customHeight="1" x14ac:dyDescent="0.25">
      <c r="A13" s="14" t="s">
        <v>54</v>
      </c>
      <c r="B13" s="15" t="s">
        <v>34</v>
      </c>
      <c r="C13" s="16">
        <v>2568000</v>
      </c>
      <c r="D13" s="16">
        <v>2568000</v>
      </c>
      <c r="E13" s="16">
        <v>2520661.75</v>
      </c>
      <c r="F13" s="37">
        <f t="shared" si="0"/>
        <v>98.156610202492217</v>
      </c>
      <c r="G13" s="37">
        <f t="shared" si="1"/>
        <v>98.156610202492217</v>
      </c>
      <c r="H13" s="39" t="s">
        <v>84</v>
      </c>
    </row>
    <row r="14" spans="1:9" s="2" customFormat="1" ht="24.75" customHeight="1" x14ac:dyDescent="0.25">
      <c r="A14" s="18" t="s">
        <v>55</v>
      </c>
      <c r="B14" s="12" t="s">
        <v>8</v>
      </c>
      <c r="C14" s="13">
        <f>C15+C16+C17</f>
        <v>27310000</v>
      </c>
      <c r="D14" s="13">
        <f>D15+D16+D17</f>
        <v>24695874.48</v>
      </c>
      <c r="E14" s="13">
        <f>E15+E16+E17</f>
        <v>25412149.560000002</v>
      </c>
      <c r="F14" s="36">
        <f t="shared" si="0"/>
        <v>102.90038354616711</v>
      </c>
      <c r="G14" s="36">
        <f t="shared" si="1"/>
        <v>93.050712413035527</v>
      </c>
      <c r="H14" s="42"/>
    </row>
    <row r="15" spans="1:9" ht="70.5" customHeight="1" x14ac:dyDescent="0.25">
      <c r="A15" s="19" t="s">
        <v>56</v>
      </c>
      <c r="B15" s="15" t="s">
        <v>35</v>
      </c>
      <c r="C15" s="16">
        <v>8297000</v>
      </c>
      <c r="D15" s="16">
        <v>7290310.1200000001</v>
      </c>
      <c r="E15" s="16">
        <v>7598032.7699999996</v>
      </c>
      <c r="F15" s="37">
        <f t="shared" si="0"/>
        <v>104.22098161717157</v>
      </c>
      <c r="G15" s="37">
        <f t="shared" si="1"/>
        <v>91.575663131252256</v>
      </c>
      <c r="H15" s="39" t="s">
        <v>89</v>
      </c>
      <c r="I15" s="1">
        <v>0</v>
      </c>
    </row>
    <row r="16" spans="1:9" ht="54" customHeight="1" x14ac:dyDescent="0.25">
      <c r="A16" s="14" t="s">
        <v>57</v>
      </c>
      <c r="B16" s="15" t="s">
        <v>36</v>
      </c>
      <c r="C16" s="16">
        <v>15442000</v>
      </c>
      <c r="D16" s="16">
        <v>14412830.880000001</v>
      </c>
      <c r="E16" s="16">
        <v>14419960.970000001</v>
      </c>
      <c r="F16" s="37">
        <f t="shared" si="0"/>
        <v>100.0494704340831</v>
      </c>
      <c r="G16" s="37">
        <f t="shared" si="1"/>
        <v>93.381433557829297</v>
      </c>
      <c r="H16" s="39" t="s">
        <v>104</v>
      </c>
    </row>
    <row r="17" spans="1:8" ht="60.75" customHeight="1" x14ac:dyDescent="0.25">
      <c r="A17" s="14" t="s">
        <v>58</v>
      </c>
      <c r="B17" s="15" t="s">
        <v>37</v>
      </c>
      <c r="C17" s="16">
        <v>3571000</v>
      </c>
      <c r="D17" s="16">
        <v>2992733.48</v>
      </c>
      <c r="E17" s="16">
        <v>3394155.82</v>
      </c>
      <c r="F17" s="37">
        <f t="shared" si="0"/>
        <v>113.41323384399735</v>
      </c>
      <c r="G17" s="37">
        <f t="shared" si="1"/>
        <v>95.047768692243068</v>
      </c>
      <c r="H17" s="39" t="s">
        <v>100</v>
      </c>
    </row>
    <row r="18" spans="1:8" ht="67.5" customHeight="1" x14ac:dyDescent="0.25">
      <c r="A18" s="11" t="s">
        <v>59</v>
      </c>
      <c r="B18" s="12" t="s">
        <v>9</v>
      </c>
      <c r="C18" s="13">
        <v>1702000</v>
      </c>
      <c r="D18" s="13">
        <v>1639372.53</v>
      </c>
      <c r="E18" s="13">
        <v>1650355.71</v>
      </c>
      <c r="F18" s="37">
        <f t="shared" si="0"/>
        <v>100.66996242763686</v>
      </c>
      <c r="G18" s="37">
        <f t="shared" si="1"/>
        <v>96.965670387779085</v>
      </c>
      <c r="H18" s="39" t="s">
        <v>99</v>
      </c>
    </row>
    <row r="19" spans="1:8" ht="47.25" x14ac:dyDescent="0.25">
      <c r="A19" s="11" t="s">
        <v>60</v>
      </c>
      <c r="B19" s="12" t="s">
        <v>38</v>
      </c>
      <c r="C19" s="13">
        <v>0</v>
      </c>
      <c r="D19" s="13">
        <v>0</v>
      </c>
      <c r="E19" s="13">
        <v>-10872.2</v>
      </c>
      <c r="F19" s="37">
        <v>0</v>
      </c>
      <c r="G19" s="37">
        <v>0</v>
      </c>
      <c r="H19" s="39"/>
    </row>
    <row r="20" spans="1:8" ht="24.75" customHeight="1" x14ac:dyDescent="0.25">
      <c r="A20" s="48" t="s">
        <v>23</v>
      </c>
      <c r="B20" s="49"/>
      <c r="C20" s="13">
        <f>C21+C22+C23+C24+C25+C26+C28+C30+C33+C34</f>
        <v>6834155</v>
      </c>
      <c r="D20" s="13">
        <f>D21+D22+D23+D24+D25+D26+D28+D30+D33+D34</f>
        <v>4931359.91</v>
      </c>
      <c r="E20" s="13">
        <f>E21+E22+E23+E24+E25+E26+E28+E30+E33+E34</f>
        <v>5538444.4900000002</v>
      </c>
      <c r="F20" s="36">
        <f t="shared" ref="F20:F29" si="3">E20/D20*100</f>
        <v>112.31069301530661</v>
      </c>
      <c r="G20" s="36">
        <f t="shared" si="1"/>
        <v>81.040662525213435</v>
      </c>
      <c r="H20" s="43"/>
    </row>
    <row r="21" spans="1:8" ht="110.25" x14ac:dyDescent="0.25">
      <c r="A21" s="14" t="s">
        <v>61</v>
      </c>
      <c r="B21" s="15" t="s">
        <v>10</v>
      </c>
      <c r="C21" s="16">
        <v>0</v>
      </c>
      <c r="D21" s="16">
        <v>0</v>
      </c>
      <c r="E21" s="16">
        <v>0</v>
      </c>
      <c r="F21" s="37">
        <v>0</v>
      </c>
      <c r="G21" s="37">
        <v>0</v>
      </c>
      <c r="H21" s="39"/>
    </row>
    <row r="22" spans="1:8" ht="141.75" x14ac:dyDescent="0.25">
      <c r="A22" s="14" t="s">
        <v>62</v>
      </c>
      <c r="B22" s="15" t="s">
        <v>39</v>
      </c>
      <c r="C22" s="16">
        <v>3071651</v>
      </c>
      <c r="D22" s="16">
        <f>722419.84+120337.19+35662.68+1591172.27</f>
        <v>2469591.98</v>
      </c>
      <c r="E22" s="16">
        <v>3027971.26</v>
      </c>
      <c r="F22" s="37">
        <f t="shared" si="3"/>
        <v>122.6101835656269</v>
      </c>
      <c r="G22" s="37">
        <f t="shared" ref="G22:G29" si="4">E22/C22*100</f>
        <v>98.577971911522482</v>
      </c>
      <c r="H22" s="39" t="s">
        <v>101</v>
      </c>
    </row>
    <row r="23" spans="1:8" ht="75.75" customHeight="1" x14ac:dyDescent="0.25">
      <c r="A23" s="14" t="s">
        <v>95</v>
      </c>
      <c r="B23" s="15" t="s">
        <v>96</v>
      </c>
      <c r="C23" s="16">
        <v>0</v>
      </c>
      <c r="D23" s="16">
        <v>37.909999999999997</v>
      </c>
      <c r="E23" s="16">
        <v>37.909999999999997</v>
      </c>
      <c r="F23" s="37">
        <f t="shared" ref="F23" si="5">E23/D23*100</f>
        <v>100</v>
      </c>
      <c r="G23" s="37">
        <v>0</v>
      </c>
      <c r="H23" s="39"/>
    </row>
    <row r="24" spans="1:8" ht="59.25" customHeight="1" x14ac:dyDescent="0.25">
      <c r="A24" s="14" t="s">
        <v>46</v>
      </c>
      <c r="B24" s="15" t="s">
        <v>47</v>
      </c>
      <c r="C24" s="16">
        <v>0</v>
      </c>
      <c r="D24" s="16">
        <v>0</v>
      </c>
      <c r="E24" s="16">
        <v>0</v>
      </c>
      <c r="F24" s="37">
        <v>0</v>
      </c>
      <c r="G24" s="37">
        <v>0</v>
      </c>
      <c r="H24" s="39" t="s">
        <v>88</v>
      </c>
    </row>
    <row r="25" spans="1:8" ht="126" x14ac:dyDescent="0.25">
      <c r="A25" s="14" t="s">
        <v>63</v>
      </c>
      <c r="B25" s="15" t="s">
        <v>11</v>
      </c>
      <c r="C25" s="16">
        <v>405460</v>
      </c>
      <c r="D25" s="16">
        <v>815920.67</v>
      </c>
      <c r="E25" s="16">
        <v>812997.06</v>
      </c>
      <c r="F25" s="37">
        <f t="shared" si="3"/>
        <v>99.641679625544967</v>
      </c>
      <c r="G25" s="37">
        <f t="shared" si="4"/>
        <v>200.51227248063927</v>
      </c>
      <c r="H25" s="39" t="s">
        <v>102</v>
      </c>
    </row>
    <row r="26" spans="1:8" ht="36" customHeight="1" x14ac:dyDescent="0.25">
      <c r="A26" s="11" t="s">
        <v>64</v>
      </c>
      <c r="B26" s="12" t="s">
        <v>12</v>
      </c>
      <c r="C26" s="13">
        <f>C27</f>
        <v>37000</v>
      </c>
      <c r="D26" s="13">
        <f>D27</f>
        <v>51431.41</v>
      </c>
      <c r="E26" s="13">
        <f>E27</f>
        <v>51431.41</v>
      </c>
      <c r="F26" s="36">
        <f t="shared" si="3"/>
        <v>100</v>
      </c>
      <c r="G26" s="36">
        <f t="shared" si="4"/>
        <v>139.00381081081082</v>
      </c>
      <c r="H26" s="55"/>
    </row>
    <row r="27" spans="1:8" s="2" customFormat="1" ht="90" customHeight="1" x14ac:dyDescent="0.25">
      <c r="A27" s="14" t="s">
        <v>65</v>
      </c>
      <c r="B27" s="15" t="s">
        <v>13</v>
      </c>
      <c r="C27" s="16">
        <v>37000</v>
      </c>
      <c r="D27" s="16">
        <v>51431.41</v>
      </c>
      <c r="E27" s="16">
        <v>51431.41</v>
      </c>
      <c r="F27" s="37">
        <f t="shared" si="3"/>
        <v>100</v>
      </c>
      <c r="G27" s="37">
        <f t="shared" si="4"/>
        <v>139.00381081081082</v>
      </c>
      <c r="H27" s="39" t="s">
        <v>103</v>
      </c>
    </row>
    <row r="28" spans="1:8" s="2" customFormat="1" ht="47.25" x14ac:dyDescent="0.25">
      <c r="A28" s="11" t="s">
        <v>66</v>
      </c>
      <c r="B28" s="12" t="s">
        <v>14</v>
      </c>
      <c r="C28" s="13">
        <f>C29</f>
        <v>23044</v>
      </c>
      <c r="D28" s="13">
        <f>D29</f>
        <v>531855.55000000005</v>
      </c>
      <c r="E28" s="13">
        <f>E29</f>
        <v>532112.79</v>
      </c>
      <c r="F28" s="36">
        <f t="shared" si="3"/>
        <v>100.04836651605873</v>
      </c>
      <c r="G28" s="36">
        <f t="shared" si="4"/>
        <v>2309.1164294393338</v>
      </c>
      <c r="H28" s="54"/>
    </row>
    <row r="29" spans="1:8" ht="39" customHeight="1" x14ac:dyDescent="0.25">
      <c r="A29" s="14" t="s">
        <v>67</v>
      </c>
      <c r="B29" s="15" t="s">
        <v>15</v>
      </c>
      <c r="C29" s="16">
        <v>23044</v>
      </c>
      <c r="D29" s="16">
        <v>531855.55000000005</v>
      </c>
      <c r="E29" s="16">
        <v>532112.79</v>
      </c>
      <c r="F29" s="37">
        <f t="shared" si="3"/>
        <v>100.04836651605873</v>
      </c>
      <c r="G29" s="37">
        <f t="shared" si="4"/>
        <v>2309.1164294393338</v>
      </c>
      <c r="H29" s="39" t="s">
        <v>81</v>
      </c>
    </row>
    <row r="30" spans="1:8" s="2" customFormat="1" ht="47.25" x14ac:dyDescent="0.25">
      <c r="A30" s="20" t="s">
        <v>68</v>
      </c>
      <c r="B30" s="12" t="s">
        <v>16</v>
      </c>
      <c r="C30" s="13">
        <f>C31+C32</f>
        <v>2550000</v>
      </c>
      <c r="D30" s="13">
        <f>D31+D32</f>
        <v>373368.62</v>
      </c>
      <c r="E30" s="13">
        <f>E31+E32</f>
        <v>387154.83</v>
      </c>
      <c r="F30" s="36">
        <f t="shared" ref="F30:F43" si="6">E30/D30*100</f>
        <v>103.69238582503264</v>
      </c>
      <c r="G30" s="36">
        <f t="shared" ref="G30:G43" si="7">E30/C30*100</f>
        <v>15.182542352941178</v>
      </c>
      <c r="H30" s="54"/>
    </row>
    <row r="31" spans="1:8" ht="126" x14ac:dyDescent="0.25">
      <c r="A31" s="21" t="s">
        <v>69</v>
      </c>
      <c r="B31" s="15" t="s">
        <v>17</v>
      </c>
      <c r="C31" s="16">
        <v>2250000</v>
      </c>
      <c r="D31" s="16">
        <v>0</v>
      </c>
      <c r="E31" s="16">
        <v>0</v>
      </c>
      <c r="F31" s="37">
        <v>0</v>
      </c>
      <c r="G31" s="37">
        <f t="shared" si="7"/>
        <v>0</v>
      </c>
      <c r="H31" s="39"/>
    </row>
    <row r="32" spans="1:8" ht="55.5" customHeight="1" x14ac:dyDescent="0.25">
      <c r="A32" s="14" t="s">
        <v>70</v>
      </c>
      <c r="B32" s="15" t="s">
        <v>18</v>
      </c>
      <c r="C32" s="16">
        <v>300000</v>
      </c>
      <c r="D32" s="16">
        <f>288241.59+85127.03</f>
        <v>373368.62</v>
      </c>
      <c r="E32" s="16">
        <f>288241.59+98913.24</f>
        <v>387154.83</v>
      </c>
      <c r="F32" s="37">
        <f t="shared" si="6"/>
        <v>103.69238582503264</v>
      </c>
      <c r="G32" s="37">
        <f t="shared" si="7"/>
        <v>129.05161000000001</v>
      </c>
      <c r="H32" s="40" t="s">
        <v>85</v>
      </c>
    </row>
    <row r="33" spans="1:8" s="6" customFormat="1" ht="50.25" customHeight="1" x14ac:dyDescent="0.25">
      <c r="A33" s="11" t="s">
        <v>71</v>
      </c>
      <c r="B33" s="12" t="s">
        <v>19</v>
      </c>
      <c r="C33" s="13">
        <v>747000</v>
      </c>
      <c r="D33" s="13">
        <v>664153.77</v>
      </c>
      <c r="E33" s="13">
        <v>702157.23</v>
      </c>
      <c r="F33" s="36">
        <f t="shared" si="6"/>
        <v>105.72208752199057</v>
      </c>
      <c r="G33" s="36">
        <f t="shared" si="7"/>
        <v>93.996951807228911</v>
      </c>
      <c r="H33" s="40" t="s">
        <v>75</v>
      </c>
    </row>
    <row r="34" spans="1:8" s="6" customFormat="1" ht="54" customHeight="1" x14ac:dyDescent="0.25">
      <c r="A34" s="22" t="s">
        <v>29</v>
      </c>
      <c r="B34" s="23" t="s">
        <v>30</v>
      </c>
      <c r="C34" s="24">
        <v>0</v>
      </c>
      <c r="D34" s="24">
        <v>25000</v>
      </c>
      <c r="E34" s="27">
        <v>24582</v>
      </c>
      <c r="F34" s="56">
        <f t="shared" ref="F34" si="8">E34/D34*100</f>
        <v>98.328000000000003</v>
      </c>
      <c r="G34" s="57">
        <v>0</v>
      </c>
      <c r="H34" s="40"/>
    </row>
    <row r="35" spans="1:8" s="2" customFormat="1" ht="39.75" customHeight="1" x14ac:dyDescent="0.25">
      <c r="A35" s="25" t="s">
        <v>72</v>
      </c>
      <c r="B35" s="26" t="s">
        <v>40</v>
      </c>
      <c r="C35" s="27">
        <f>C36+C41+C42</f>
        <v>244105824.37</v>
      </c>
      <c r="D35" s="27">
        <f>D36+D41+D42</f>
        <v>300168758</v>
      </c>
      <c r="E35" s="27">
        <f>E36+E41+E42</f>
        <v>297749695.94000006</v>
      </c>
      <c r="F35" s="56">
        <f t="shared" si="6"/>
        <v>99.194099320622854</v>
      </c>
      <c r="G35" s="57">
        <f t="shared" si="7"/>
        <v>121.97566228026173</v>
      </c>
      <c r="H35" s="58"/>
    </row>
    <row r="36" spans="1:8" s="2" customFormat="1" ht="82.5" customHeight="1" x14ac:dyDescent="0.25">
      <c r="A36" s="25" t="s">
        <v>26</v>
      </c>
      <c r="B36" s="26" t="s">
        <v>41</v>
      </c>
      <c r="C36" s="24">
        <f>C37+C38+C39+C40</f>
        <v>244105824.37</v>
      </c>
      <c r="D36" s="24">
        <f t="shared" ref="D36:E36" si="9">D37+D38+D39+D40</f>
        <v>300588379.01999998</v>
      </c>
      <c r="E36" s="27">
        <f t="shared" si="9"/>
        <v>298169316.96000004</v>
      </c>
      <c r="F36" s="56">
        <f t="shared" si="6"/>
        <v>99.195224357013828</v>
      </c>
      <c r="G36" s="57">
        <f t="shared" si="7"/>
        <v>122.14756355344232</v>
      </c>
      <c r="H36" s="40"/>
    </row>
    <row r="37" spans="1:8" s="2" customFormat="1" ht="31.5" x14ac:dyDescent="0.25">
      <c r="A37" s="11" t="s">
        <v>76</v>
      </c>
      <c r="B37" s="23" t="s">
        <v>42</v>
      </c>
      <c r="C37" s="24">
        <v>42111000</v>
      </c>
      <c r="D37" s="24">
        <v>53562010</v>
      </c>
      <c r="E37" s="27">
        <v>53562010</v>
      </c>
      <c r="F37" s="56">
        <f t="shared" si="6"/>
        <v>100</v>
      </c>
      <c r="G37" s="57">
        <f t="shared" si="7"/>
        <v>127.19244377953504</v>
      </c>
      <c r="H37" s="40" t="s">
        <v>105</v>
      </c>
    </row>
    <row r="38" spans="1:8" s="2" customFormat="1" ht="64.5" customHeight="1" x14ac:dyDescent="0.25">
      <c r="A38" s="11" t="s">
        <v>77</v>
      </c>
      <c r="B38" s="23" t="s">
        <v>27</v>
      </c>
      <c r="C38" s="24">
        <v>33617785.149999999</v>
      </c>
      <c r="D38" s="24">
        <v>53591941.850000001</v>
      </c>
      <c r="E38" s="27">
        <v>53194002.740000002</v>
      </c>
      <c r="F38" s="56">
        <f t="shared" si="6"/>
        <v>99.257464655574907</v>
      </c>
      <c r="G38" s="57">
        <f t="shared" si="7"/>
        <v>158.23172913579052</v>
      </c>
      <c r="H38" s="40" t="s">
        <v>87</v>
      </c>
    </row>
    <row r="39" spans="1:8" s="2" customFormat="1" ht="49.5" customHeight="1" x14ac:dyDescent="0.25">
      <c r="A39" s="25" t="s">
        <v>78</v>
      </c>
      <c r="B39" s="26" t="s">
        <v>43</v>
      </c>
      <c r="C39" s="24">
        <v>162049319.22</v>
      </c>
      <c r="D39" s="24">
        <v>186215848.43000001</v>
      </c>
      <c r="E39" s="27">
        <v>184194725.47999999</v>
      </c>
      <c r="F39" s="56">
        <f t="shared" si="6"/>
        <v>98.914634298294018</v>
      </c>
      <c r="G39" s="57">
        <f t="shared" si="7"/>
        <v>113.66584343988211</v>
      </c>
      <c r="H39" s="40" t="s">
        <v>74</v>
      </c>
    </row>
    <row r="40" spans="1:8" s="2" customFormat="1" ht="56.25" customHeight="1" x14ac:dyDescent="0.25">
      <c r="A40" s="11" t="s">
        <v>79</v>
      </c>
      <c r="B40" s="23" t="s">
        <v>44</v>
      </c>
      <c r="C40" s="29">
        <v>6327720</v>
      </c>
      <c r="D40" s="29">
        <v>7218578.7400000002</v>
      </c>
      <c r="E40" s="35">
        <v>7218578.7400000002</v>
      </c>
      <c r="F40" s="56">
        <f t="shared" ref="F40:F41" si="10">E40/D40*100</f>
        <v>100</v>
      </c>
      <c r="G40" s="57">
        <v>0</v>
      </c>
      <c r="H40" s="40"/>
    </row>
    <row r="41" spans="1:8" s="2" customFormat="1" ht="45" customHeight="1" x14ac:dyDescent="0.25">
      <c r="A41" s="11" t="s">
        <v>82</v>
      </c>
      <c r="B41" s="34" t="s">
        <v>83</v>
      </c>
      <c r="C41" s="13">
        <v>0</v>
      </c>
      <c r="D41" s="13">
        <v>123625.23</v>
      </c>
      <c r="E41" s="13">
        <v>123625.23</v>
      </c>
      <c r="F41" s="59">
        <f t="shared" si="10"/>
        <v>100</v>
      </c>
      <c r="G41" s="57">
        <v>0</v>
      </c>
      <c r="H41" s="40"/>
    </row>
    <row r="42" spans="1:8" s="2" customFormat="1" ht="74.25" customHeight="1" x14ac:dyDescent="0.25">
      <c r="A42" s="28" t="s">
        <v>73</v>
      </c>
      <c r="B42" s="23" t="s">
        <v>45</v>
      </c>
      <c r="C42" s="29">
        <v>0</v>
      </c>
      <c r="D42" s="24">
        <v>-543246.25</v>
      </c>
      <c r="E42" s="27">
        <v>-543246.25</v>
      </c>
      <c r="F42" s="56">
        <f t="shared" si="6"/>
        <v>100</v>
      </c>
      <c r="G42" s="57">
        <v>0</v>
      </c>
      <c r="H42" s="40"/>
    </row>
    <row r="43" spans="1:8" s="2" customFormat="1" ht="32.25" customHeight="1" x14ac:dyDescent="0.25">
      <c r="A43" s="50" t="s">
        <v>28</v>
      </c>
      <c r="B43" s="50"/>
      <c r="C43" s="30">
        <f>C35+C4</f>
        <v>364489779.37</v>
      </c>
      <c r="D43" s="38">
        <f>D35+D4</f>
        <v>421914963</v>
      </c>
      <c r="E43" s="33">
        <f>E35+E4</f>
        <v>429146079.07000005</v>
      </c>
      <c r="F43" s="56">
        <f t="shared" si="6"/>
        <v>101.71387997680472</v>
      </c>
      <c r="G43" s="57">
        <f t="shared" si="7"/>
        <v>117.73885122698222</v>
      </c>
      <c r="H43" s="60"/>
    </row>
    <row r="44" spans="1:8" ht="30" customHeight="1" x14ac:dyDescent="0.25">
      <c r="C44" s="7"/>
    </row>
  </sheetData>
  <mergeCells count="5">
    <mergeCell ref="A1:H1"/>
    <mergeCell ref="A5:B5"/>
    <mergeCell ref="A20:B20"/>
    <mergeCell ref="A43:B43"/>
    <mergeCell ref="A2:H2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5F1F7044-C168-4E7C-B664-814B8CE807A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User</cp:lastModifiedBy>
  <cp:lastPrinted>2017-05-23T07:34:10Z</cp:lastPrinted>
  <dcterms:created xsi:type="dcterms:W3CDTF">2017-03-31T09:50:19Z</dcterms:created>
  <dcterms:modified xsi:type="dcterms:W3CDTF">2023-01-30T14:10:13Z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C:\Users\burshteyn\AppData\Local\Кейсистемс\Свод-СМАРТ\ReportManager\sv_0503317g_20160101__win_11.xlsx</vt:lpwstr>
  </property>
</Properties>
</file>