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9020" windowHeight="1152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E16" i="4" l="1"/>
  <c r="D16" i="4"/>
  <c r="E15" i="4"/>
  <c r="D15" i="4"/>
  <c r="E13" i="4"/>
  <c r="D13" i="4"/>
  <c r="E18" i="4"/>
  <c r="D18" i="4"/>
  <c r="E11" i="4"/>
  <c r="D11" i="4"/>
  <c r="E10" i="4"/>
  <c r="D10" i="4"/>
  <c r="E9" i="4"/>
  <c r="D9" i="4"/>
  <c r="E8" i="4"/>
  <c r="D8" i="4"/>
  <c r="D14" i="4" l="1"/>
  <c r="M18" i="4" l="1"/>
  <c r="L18" i="4"/>
  <c r="M9" i="4"/>
  <c r="L9" i="4"/>
  <c r="J9" i="4"/>
  <c r="J7" i="4" s="1"/>
  <c r="J6" i="4" s="1"/>
  <c r="K18" i="4"/>
  <c r="J18" i="4"/>
  <c r="K16" i="4"/>
  <c r="J16" i="4"/>
  <c r="K13" i="4"/>
  <c r="J13" i="4"/>
  <c r="K11" i="4"/>
  <c r="J11" i="4"/>
  <c r="K9" i="4"/>
  <c r="K7" i="4" s="1"/>
  <c r="K6" i="4" s="1"/>
  <c r="C18" i="4"/>
  <c r="B18" i="4"/>
  <c r="C16" i="4"/>
  <c r="B16" i="4"/>
  <c r="C15" i="4"/>
  <c r="B15" i="4"/>
  <c r="C14" i="4"/>
  <c r="B14" i="4"/>
  <c r="C13" i="4"/>
  <c r="B13" i="4"/>
  <c r="C11" i="4"/>
  <c r="B11" i="4"/>
  <c r="C10" i="4"/>
  <c r="B10" i="4"/>
  <c r="C9" i="4"/>
  <c r="B9" i="4"/>
  <c r="B7" i="4" s="1"/>
  <c r="B6" i="4" s="1"/>
  <c r="C8" i="4"/>
  <c r="C7" i="4"/>
  <c r="C6" i="4" s="1"/>
  <c r="D7" i="4" l="1"/>
  <c r="L13" i="4"/>
  <c r="F7" i="4" l="1"/>
  <c r="H7" i="4"/>
  <c r="P13" i="4" l="1"/>
  <c r="M16" i="4" l="1"/>
  <c r="Q16" i="4" s="1"/>
  <c r="L16" i="4"/>
  <c r="P16" i="4" s="1"/>
  <c r="M13" i="4"/>
  <c r="Q13" i="4" s="1"/>
  <c r="M11" i="4"/>
  <c r="Q11" i="4" s="1"/>
  <c r="L11" i="4"/>
  <c r="P11" i="4" s="1"/>
  <c r="Q9" i="4"/>
  <c r="P9" i="4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3" i="4"/>
  <c r="O13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<sst xmlns="http://schemas.openxmlformats.org/spreadsheetml/2006/main" count="42" uniqueCount="30">
  <si>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</si>
  <si>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</si>
  <si>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</si>
  <si>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</si>
  <si>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</si>
  <si>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</si>
  <si>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</si>
  <si>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</si>
  <si>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</si>
  <si>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</si>
  <si>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</si>
  <si>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</si>
  <si>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</si>
  <si>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</si>
  <si>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</si>
  <si>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</si>
  <si>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</si>
  <si>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</si>
  <si>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</si>
  <si>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</si>
  <si>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</si>
  <si>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</si>
  <si>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</si>
  <si>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</si>
  <si>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</si>
  <si>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</si>
  <si>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</si>
  <si>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01.01.2022</t>
  </si>
  <si>
    <t>Динамика изменения задолженности (недоимки) по состоянию на 01.10.2022 года по Сельцовскому городскому округу Брянской области</t>
  </si>
  <si>
    <t>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</si>
</sst>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22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  <xf numFmtId="0" fontId="23" fillId="33" borderId="0" xfId="42" applyFont="1" applyFill="1" applyBorder="1" applyAlignment="1">
      <alignment horizontal="right" vertical="center" wrapText="1"/>
    </xf>
    <xf numFmtId="0" fontId="22" fillId="34" borderId="10" xfId="42" applyFont="1" applyFill="1" applyBorder="1" applyAlignment="1">
      <alignment horizontal="left" vertical="center" wrapText="1"/>
    </xf>
    <xf numFmtId="0" fontId="0" fillId="34" borderId="0" xfId="0" applyFill="1"/>
    <xf numFmtId="0" fontId="19" fillId="34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5" fillId="34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L6" sqref="L6"/>
    </sheetView>
  </sheetViews>
  <sheetFormatPr defaultRowHeight="15" x14ac:dyDescent="0.25"/>
  <cols>
    <col min="1" max="1" width="35.140625" customWidth="1"/>
    <col min="2" max="2" width="18.7109375" style="1" customWidth="1"/>
    <col min="3" max="3" width="15.85546875" style="1" customWidth="1"/>
    <col min="4" max="4" width="21.7109375" style="1" customWidth="1"/>
    <col min="5" max="5" width="18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69.75" customHeight="1" x14ac:dyDescent="0.25">
      <c r="A1" s="19" t="s">
        <v>28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ht="33.7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4"/>
      <c r="O2" s="4"/>
      <c r="P2" s="4"/>
      <c r="Q2" s="10" t="s">
        <v>1</v>
      </c>
    </row>
    <row r="3" spans="1:17" ht="30.75" customHeight="1" x14ac:dyDescent="0.25">
      <c r="A3" s="20" t="s">
        <v>4</v>
      </c>
      <c r="B3" s="18" t="s">
        <v>19</v>
      </c>
      <c r="C3" s="18"/>
      <c r="D3" s="18"/>
      <c r="E3" s="18"/>
      <c r="F3" s="18"/>
      <c r="G3" s="18"/>
      <c r="H3" s="18"/>
      <c r="I3" s="18"/>
      <c r="J3" s="18" t="s">
        <v>16</v>
      </c>
      <c r="K3" s="18"/>
      <c r="L3" s="18"/>
      <c r="M3" s="18"/>
      <c r="N3" s="18"/>
      <c r="O3" s="18"/>
      <c r="P3" s="18"/>
      <c r="Q3" s="18"/>
    </row>
    <row r="4" spans="1:17" ht="47.25" customHeight="1" x14ac:dyDescent="0.25">
      <c r="A4" s="20"/>
      <c r="B4" s="18" t="s">
        <v>27</v>
      </c>
      <c r="C4" s="18"/>
      <c r="D4" s="16" t="s">
        <v>29</v>
      </c>
      <c r="E4" s="16"/>
      <c r="F4" s="21" t="s">
        <v>2</v>
      </c>
      <c r="G4" s="21"/>
      <c r="H4" s="21" t="s">
        <v>3</v>
      </c>
      <c r="I4" s="21"/>
      <c r="J4" s="16" t="s">
        <v>27</v>
      </c>
      <c r="K4" s="16"/>
      <c r="L4" s="16" t="s">
        <v>29</v>
      </c>
      <c r="M4" s="16"/>
      <c r="N4" s="17" t="s">
        <v>2</v>
      </c>
      <c r="O4" s="17"/>
      <c r="P4" s="17" t="s">
        <v>3</v>
      </c>
      <c r="Q4" s="17"/>
    </row>
    <row r="5" spans="1:17" ht="64.5" customHeight="1" x14ac:dyDescent="0.25">
      <c r="A5" s="20"/>
      <c r="B5" s="6" t="s">
        <v>20</v>
      </c>
      <c r="C5" s="6" t="s">
        <v>0</v>
      </c>
      <c r="D5" s="13" t="s">
        <v>20</v>
      </c>
      <c r="E5" s="13" t="s">
        <v>0</v>
      </c>
      <c r="F5" s="13" t="s">
        <v>23</v>
      </c>
      <c r="G5" s="13" t="s">
        <v>0</v>
      </c>
      <c r="H5" s="13" t="s">
        <v>24</v>
      </c>
      <c r="I5" s="13" t="s">
        <v>0</v>
      </c>
      <c r="J5" s="13" t="s">
        <v>25</v>
      </c>
      <c r="K5" s="13" t="s">
        <v>0</v>
      </c>
      <c r="L5" s="13" t="s">
        <v>26</v>
      </c>
      <c r="M5" s="13" t="s">
        <v>0</v>
      </c>
      <c r="N5" s="6" t="s">
        <v>22</v>
      </c>
      <c r="O5" s="6" t="s">
        <v>0</v>
      </c>
      <c r="P5" s="6" t="s">
        <v>21</v>
      </c>
      <c r="Q5" s="6" t="s">
        <v>0</v>
      </c>
    </row>
    <row r="6" spans="1:17" ht="43.5" customHeight="1" x14ac:dyDescent="0.25">
      <c r="A6" s="3" t="s">
        <v>15</v>
      </c>
      <c r="B6" s="7">
        <f>B7+B18</f>
        <v>8551.1140099999993</v>
      </c>
      <c r="C6" s="7">
        <f>C7+C18</f>
        <v>5460.3883000000005</v>
      </c>
      <c r="D6" s="7">
        <f>D7+D18</f>
        <v>3981.2003300000006</v>
      </c>
      <c r="E6" s="7">
        <f>E7+E18</f>
        <v>2769.5635499999999</v>
      </c>
      <c r="F6" s="8">
        <f>D6-B6</f>
        <v>-4569.9136799999987</v>
      </c>
      <c r="G6" s="8">
        <f>E6-C6</f>
        <v>-2690.8247500000007</v>
      </c>
      <c r="H6" s="7">
        <f>D6/B6*100</f>
        <v>46.557680383447497</v>
      </c>
      <c r="I6" s="7">
        <f>E6/C6*100</f>
        <v>50.721000006537984</v>
      </c>
      <c r="J6" s="7">
        <f>J7+J18</f>
        <v>2544.1778190000005</v>
      </c>
      <c r="K6" s="7">
        <f>K7+K18</f>
        <v>2036.2329799999998</v>
      </c>
      <c r="L6" s="7">
        <f>L7+L18</f>
        <v>1695.3073635000001</v>
      </c>
      <c r="M6" s="7">
        <f>M7+M18</f>
        <v>1342.0997158000002</v>
      </c>
      <c r="N6" s="9">
        <f>L6-J6</f>
        <v>-848.87045550000039</v>
      </c>
      <c r="O6" s="9">
        <f>M6-K6</f>
        <v>-694.13326419999953</v>
      </c>
      <c r="P6" s="9">
        <f>L6/J6*100</f>
        <v>66.634782790707121</v>
      </c>
      <c r="Q6" s="9">
        <f>M6/K6*100</f>
        <v>65.910911422326564</v>
      </c>
    </row>
    <row r="7" spans="1:17" ht="45" customHeight="1" x14ac:dyDescent="0.25">
      <c r="A7" s="3" t="s">
        <v>14</v>
      </c>
      <c r="B7" s="7">
        <f t="shared" ref="B7:C7" si="0">B8+B9+B10+B11+B12+B13+B14+B15+B16+B17</f>
        <v>8537.0900099999999</v>
      </c>
      <c r="C7" s="7">
        <f t="shared" si="0"/>
        <v>5453.2223000000004</v>
      </c>
      <c r="D7" s="7">
        <f t="shared" ref="D7" si="1">D8+D9+D10+D11+D12+D13+D14+D15+D16+D17</f>
        <v>3936.9543300000005</v>
      </c>
      <c r="E7" s="7">
        <f t="shared" ref="E7" si="2">E8+E9+E10+E11+E12+E13+E14+E15+E16+E17</f>
        <v>2739.94155</v>
      </c>
      <c r="F7" s="8">
        <f t="shared" ref="F7" si="3">D7-B7</f>
        <v>-4600.1356799999994</v>
      </c>
      <c r="G7" s="8">
        <f t="shared" ref="G7" si="4">E7-C7</f>
        <v>-2713.2807500000004</v>
      </c>
      <c r="H7" s="7">
        <f>D7/B7*100</f>
        <v>46.115881704285798</v>
      </c>
      <c r="I7" s="7">
        <f>E7/C7*100</f>
        <v>50.244449964931739</v>
      </c>
      <c r="J7" s="7">
        <f>J8+J9+J10+J11+J12+J13+J14+J15+J16+J17</f>
        <v>2533.0788190000003</v>
      </c>
      <c r="K7" s="7">
        <f>K8+K9+K10+K11+K12+K13+K14+K15+K16+K17</f>
        <v>2031.9919799999998</v>
      </c>
      <c r="L7" s="7">
        <f>L8+L9+L10+L11+L12+L13+L14+L15+L16+L17</f>
        <v>1651.0613635</v>
      </c>
      <c r="M7" s="7">
        <f>M8+M9+M10+M11+M12+M13+M14+M15+M16+M17</f>
        <v>1312.4777158000002</v>
      </c>
      <c r="N7" s="9">
        <f t="shared" ref="N7:N18" si="5">L7-J7</f>
        <v>-882.01745550000032</v>
      </c>
      <c r="O7" s="9">
        <f t="shared" ref="O7:O18" si="6">M7-K7</f>
        <v>-719.51426419999962</v>
      </c>
      <c r="P7" s="9">
        <f>L7/J7*100</f>
        <v>65.180023263224001</v>
      </c>
      <c r="Q7" s="9">
        <f>M7/K7*100</f>
        <v>64.590693699489904</v>
      </c>
    </row>
    <row r="8" spans="1:17" ht="41.25" customHeight="1" x14ac:dyDescent="0.25">
      <c r="A8" s="3" t="s">
        <v>10</v>
      </c>
      <c r="B8" s="7">
        <v>0</v>
      </c>
      <c r="C8" s="7">
        <f>0</f>
        <v>0</v>
      </c>
      <c r="D8" s="7">
        <f>0.105</f>
        <v>0.105</v>
      </c>
      <c r="E8" s="7">
        <f>0.105</f>
        <v>0.105</v>
      </c>
      <c r="F8" s="8">
        <f t="shared" ref="F8:F16" si="7">D8-B8</f>
        <v>0.105</v>
      </c>
      <c r="G8" s="8">
        <f t="shared" ref="G8:G16" si="8">E8-C8</f>
        <v>0.105</v>
      </c>
      <c r="H8" s="7">
        <v>0</v>
      </c>
      <c r="I8" s="7">
        <v>0</v>
      </c>
      <c r="J8" s="9">
        <v>0</v>
      </c>
      <c r="K8" s="9">
        <v>0</v>
      </c>
      <c r="L8" s="9">
        <v>0</v>
      </c>
      <c r="M8" s="9">
        <v>0</v>
      </c>
      <c r="N8" s="9">
        <f t="shared" si="5"/>
        <v>0</v>
      </c>
      <c r="O8" s="9">
        <f t="shared" si="6"/>
        <v>0</v>
      </c>
      <c r="P8" s="9">
        <v>0</v>
      </c>
      <c r="Q8" s="9">
        <v>0</v>
      </c>
    </row>
    <row r="9" spans="1:17" ht="55.5" customHeight="1" x14ac:dyDescent="0.25">
      <c r="A9" s="3" t="s">
        <v>5</v>
      </c>
      <c r="B9" s="7">
        <f>94.21599+82.40124+187.14919</f>
        <v>363.76642000000004</v>
      </c>
      <c r="C9" s="7">
        <f>34.73999+1.21322+187.00019</f>
        <v>222.95339999999999</v>
      </c>
      <c r="D9" s="7">
        <f>108.47531+79.74508+537.11391</f>
        <v>725.33429999999998</v>
      </c>
      <c r="E9" s="7">
        <f>104.34331+1.21322+525.69191</f>
        <v>631.24844000000007</v>
      </c>
      <c r="F9" s="8">
        <f t="shared" si="7"/>
        <v>361.56787999999995</v>
      </c>
      <c r="G9" s="8">
        <f t="shared" si="8"/>
        <v>408.29504000000009</v>
      </c>
      <c r="H9" s="7">
        <f t="shared" ref="H9:H16" si="9">D9/B9*100</f>
        <v>199.39561766036567</v>
      </c>
      <c r="I9" s="7">
        <f t="shared" ref="I9:I16" si="10">E9/C9*100</f>
        <v>283.13021465472161</v>
      </c>
      <c r="J9" s="9">
        <f>B9/100*45</f>
        <v>163.69488900000002</v>
      </c>
      <c r="K9" s="9">
        <f>C9/100*45</f>
        <v>100.32902999999999</v>
      </c>
      <c r="L9" s="9">
        <f>D9/100*44.5</f>
        <v>322.77376350000003</v>
      </c>
      <c r="M9" s="9">
        <f>E9/100*44.5</f>
        <v>280.9055558</v>
      </c>
      <c r="N9" s="9">
        <f t="shared" si="5"/>
        <v>159.07887450000001</v>
      </c>
      <c r="O9" s="9">
        <f t="shared" si="6"/>
        <v>180.57652580000001</v>
      </c>
      <c r="P9" s="9">
        <f t="shared" ref="P9:P11" si="11">L9/J9*100</f>
        <v>197.18011079747274</v>
      </c>
      <c r="Q9" s="9">
        <f t="shared" ref="Q9:Q11" si="12">M9/K9*100</f>
        <v>279.98432338078027</v>
      </c>
    </row>
    <row r="10" spans="1:17" ht="90" customHeight="1" x14ac:dyDescent="0.25">
      <c r="A10" s="3" t="s">
        <v>11</v>
      </c>
      <c r="B10" s="7">
        <f>90.42591+1.90253</f>
        <v>92.328440000000001</v>
      </c>
      <c r="C10" s="7">
        <f>14.275+1.90253</f>
        <v>16.177530000000001</v>
      </c>
      <c r="D10" s="7">
        <f>115.81746+1.395</f>
        <v>117.21245999999999</v>
      </c>
      <c r="E10" s="7">
        <f>79.608+1.395</f>
        <v>81.003</v>
      </c>
      <c r="F10" s="8">
        <f t="shared" si="7"/>
        <v>24.884019999999992</v>
      </c>
      <c r="G10" s="8">
        <f t="shared" si="8"/>
        <v>64.825469999999996</v>
      </c>
      <c r="H10" s="7">
        <f t="shared" si="9"/>
        <v>126.95163050518343</v>
      </c>
      <c r="I10" s="7">
        <f t="shared" si="10"/>
        <v>500.71302603054971</v>
      </c>
      <c r="J10" s="7"/>
      <c r="K10" s="7">
        <v>0</v>
      </c>
      <c r="L10" s="7">
        <v>0</v>
      </c>
      <c r="M10" s="7">
        <v>0</v>
      </c>
      <c r="N10" s="9">
        <f t="shared" si="5"/>
        <v>0</v>
      </c>
      <c r="O10" s="9">
        <f t="shared" si="6"/>
        <v>0</v>
      </c>
      <c r="P10" s="9">
        <v>0</v>
      </c>
      <c r="Q10" s="9">
        <v>0</v>
      </c>
    </row>
    <row r="11" spans="1:17" ht="81.75" customHeight="1" x14ac:dyDescent="0.25">
      <c r="A11" s="3" t="s">
        <v>6</v>
      </c>
      <c r="B11" s="7">
        <f>159.67146</f>
        <v>159.67146</v>
      </c>
      <c r="C11" s="7">
        <f>72.84365</f>
        <v>72.843649999999997</v>
      </c>
      <c r="D11" s="7">
        <f>91.0112</f>
        <v>91.011200000000002</v>
      </c>
      <c r="E11" s="7">
        <f>27.6052</f>
        <v>27.6052</v>
      </c>
      <c r="F11" s="8">
        <f t="shared" si="7"/>
        <v>-68.660259999999994</v>
      </c>
      <c r="G11" s="8">
        <f t="shared" si="8"/>
        <v>-45.23845</v>
      </c>
      <c r="H11" s="7">
        <f t="shared" si="9"/>
        <v>56.999040404590787</v>
      </c>
      <c r="I11" s="7">
        <f t="shared" si="10"/>
        <v>37.896508480835323</v>
      </c>
      <c r="J11" s="7">
        <f>B11</f>
        <v>159.67146</v>
      </c>
      <c r="K11" s="7">
        <f>C11</f>
        <v>72.843649999999997</v>
      </c>
      <c r="L11" s="7">
        <f>D11</f>
        <v>91.011200000000002</v>
      </c>
      <c r="M11" s="7">
        <f>E11</f>
        <v>27.6052</v>
      </c>
      <c r="N11" s="9">
        <f t="shared" si="5"/>
        <v>-68.660259999999994</v>
      </c>
      <c r="O11" s="9">
        <f t="shared" si="6"/>
        <v>-45.23845</v>
      </c>
      <c r="P11" s="9">
        <f t="shared" si="11"/>
        <v>56.999040404590787</v>
      </c>
      <c r="Q11" s="9">
        <f t="shared" si="12"/>
        <v>37.896508480835323</v>
      </c>
    </row>
    <row r="12" spans="1:17" ht="72.75" customHeight="1" x14ac:dyDescent="0.25">
      <c r="A12" s="3" t="s">
        <v>7</v>
      </c>
      <c r="B12" s="7">
        <v>0</v>
      </c>
      <c r="C12" s="7">
        <v>0</v>
      </c>
      <c r="D12" s="7">
        <v>0</v>
      </c>
      <c r="E12" s="7">
        <v>0</v>
      </c>
      <c r="F12" s="8">
        <v>0</v>
      </c>
      <c r="G12" s="8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9">
        <v>0</v>
      </c>
      <c r="O12" s="9">
        <v>0</v>
      </c>
      <c r="P12" s="9">
        <v>0</v>
      </c>
      <c r="Q12" s="9">
        <v>0</v>
      </c>
    </row>
    <row r="13" spans="1:17" ht="65.25" customHeight="1" x14ac:dyDescent="0.25">
      <c r="A13" s="3" t="s">
        <v>8</v>
      </c>
      <c r="B13" s="7">
        <f>1281.23867</f>
        <v>1281.23867</v>
      </c>
      <c r="C13" s="7">
        <f>1099.25432</f>
        <v>1099.25432</v>
      </c>
      <c r="D13" s="7">
        <f>729.6077</f>
        <v>729.60770000000002</v>
      </c>
      <c r="E13" s="7">
        <f>630.5849</f>
        <v>630.58489999999995</v>
      </c>
      <c r="F13" s="8">
        <f t="shared" si="7"/>
        <v>-551.63096999999993</v>
      </c>
      <c r="G13" s="8">
        <f t="shared" si="8"/>
        <v>-468.66942000000006</v>
      </c>
      <c r="H13" s="7">
        <f t="shared" ref="H13:H14" si="13">D13/B13*100</f>
        <v>56.94549478435583</v>
      </c>
      <c r="I13" s="7">
        <f t="shared" ref="I13:I14" si="14">E13/C13*100</f>
        <v>57.364787067655101</v>
      </c>
      <c r="J13" s="7">
        <f>B13</f>
        <v>1281.23867</v>
      </c>
      <c r="K13" s="7">
        <f>C13</f>
        <v>1099.25432</v>
      </c>
      <c r="L13" s="7">
        <f>D13</f>
        <v>729.60770000000002</v>
      </c>
      <c r="M13" s="7">
        <f>E13</f>
        <v>630.58489999999995</v>
      </c>
      <c r="N13" s="9">
        <f t="shared" si="5"/>
        <v>-551.63096999999993</v>
      </c>
      <c r="O13" s="9">
        <f t="shared" si="6"/>
        <v>-468.66942000000006</v>
      </c>
      <c r="P13" s="9">
        <f t="shared" ref="P13:P16" si="15">L13/J13*100</f>
        <v>56.94549478435583</v>
      </c>
      <c r="Q13" s="9">
        <f t="shared" ref="Q13:Q16" si="16">M13/K13*100</f>
        <v>57.364787067655101</v>
      </c>
    </row>
    <row r="14" spans="1:17" s="12" customFormat="1" ht="45" customHeight="1" x14ac:dyDescent="0.25">
      <c r="A14" s="11" t="s">
        <v>12</v>
      </c>
      <c r="B14" s="7">
        <f>2500.46141</f>
        <v>2500.4614099999999</v>
      </c>
      <c r="C14" s="7">
        <f>837.827</f>
        <v>837.827</v>
      </c>
      <c r="D14" s="7">
        <f>0</f>
        <v>0</v>
      </c>
      <c r="E14" s="7">
        <v>0</v>
      </c>
      <c r="F14" s="8">
        <f t="shared" si="7"/>
        <v>-2500.4614099999999</v>
      </c>
      <c r="G14" s="8">
        <f t="shared" si="8"/>
        <v>-837.827</v>
      </c>
      <c r="H14" s="7">
        <f t="shared" si="13"/>
        <v>0</v>
      </c>
      <c r="I14" s="7">
        <f t="shared" si="14"/>
        <v>0</v>
      </c>
      <c r="J14" s="7">
        <v>0</v>
      </c>
      <c r="K14" s="7">
        <v>0</v>
      </c>
      <c r="L14" s="7">
        <v>0</v>
      </c>
      <c r="M14" s="7">
        <v>0</v>
      </c>
      <c r="N14" s="9">
        <v>0</v>
      </c>
      <c r="O14" s="9">
        <v>0</v>
      </c>
      <c r="P14" s="9">
        <v>0</v>
      </c>
      <c r="Q14" s="9">
        <v>0</v>
      </c>
    </row>
    <row r="15" spans="1:17" s="12" customFormat="1" ht="38.25" customHeight="1" x14ac:dyDescent="0.25">
      <c r="A15" s="11" t="s">
        <v>13</v>
      </c>
      <c r="B15" s="7">
        <f>5.418+3205.73181</f>
        <v>3211.1498100000003</v>
      </c>
      <c r="C15" s="7">
        <f>0+2444.60142</f>
        <v>2444.60142</v>
      </c>
      <c r="D15" s="7">
        <f>12.92382+1753.09115</f>
        <v>1766.0149699999999</v>
      </c>
      <c r="E15" s="7">
        <f>2.124+993.88895</f>
        <v>996.01295000000005</v>
      </c>
      <c r="F15" s="8">
        <f t="shared" si="7"/>
        <v>-1445.1348400000004</v>
      </c>
      <c r="G15" s="8">
        <f t="shared" si="8"/>
        <v>-1448.5884699999999</v>
      </c>
      <c r="H15" s="7">
        <f t="shared" si="9"/>
        <v>54.996343194589222</v>
      </c>
      <c r="I15" s="7">
        <f t="shared" si="10"/>
        <v>40.743367890214188</v>
      </c>
      <c r="J15" s="7">
        <v>0</v>
      </c>
      <c r="K15" s="7">
        <v>0</v>
      </c>
      <c r="L15" s="7">
        <v>0</v>
      </c>
      <c r="M15" s="7">
        <v>0</v>
      </c>
      <c r="N15" s="9">
        <v>0</v>
      </c>
      <c r="O15" s="9">
        <f t="shared" si="6"/>
        <v>0</v>
      </c>
      <c r="P15" s="9">
        <v>0</v>
      </c>
      <c r="Q15" s="9">
        <v>0</v>
      </c>
    </row>
    <row r="16" spans="1:17" s="12" customFormat="1" ht="35.25" customHeight="1" x14ac:dyDescent="0.25">
      <c r="A16" s="11" t="s">
        <v>9</v>
      </c>
      <c r="B16" s="7">
        <f>31.387+897.0868</f>
        <v>928.47379999999998</v>
      </c>
      <c r="C16" s="7">
        <f>759.56498</f>
        <v>759.56497999999999</v>
      </c>
      <c r="D16" s="7">
        <f>31.387+476.2817</f>
        <v>507.6687</v>
      </c>
      <c r="E16" s="7">
        <f>373.38206</f>
        <v>373.38206000000002</v>
      </c>
      <c r="F16" s="8">
        <f t="shared" si="7"/>
        <v>-420.80509999999998</v>
      </c>
      <c r="G16" s="8">
        <f t="shared" si="8"/>
        <v>-386.18291999999997</v>
      </c>
      <c r="H16" s="7">
        <f t="shared" si="9"/>
        <v>54.677762581992084</v>
      </c>
      <c r="I16" s="7">
        <f t="shared" si="10"/>
        <v>49.157355832808406</v>
      </c>
      <c r="J16" s="7">
        <f>B16</f>
        <v>928.47379999999998</v>
      </c>
      <c r="K16" s="7">
        <f>C16</f>
        <v>759.56497999999999</v>
      </c>
      <c r="L16" s="7">
        <f>D16</f>
        <v>507.6687</v>
      </c>
      <c r="M16" s="7">
        <f>E16</f>
        <v>373.38206000000002</v>
      </c>
      <c r="N16" s="9">
        <f t="shared" si="5"/>
        <v>-420.80509999999998</v>
      </c>
      <c r="O16" s="9">
        <f t="shared" si="6"/>
        <v>-386.18291999999997</v>
      </c>
      <c r="P16" s="9">
        <f t="shared" si="15"/>
        <v>54.677762581992084</v>
      </c>
      <c r="Q16" s="9">
        <f t="shared" si="16"/>
        <v>49.157355832808406</v>
      </c>
    </row>
    <row r="17" spans="1:17" s="12" customFormat="1" ht="31.5" customHeight="1" x14ac:dyDescent="0.25">
      <c r="A17" s="11" t="s">
        <v>18</v>
      </c>
      <c r="B17" s="7">
        <v>0</v>
      </c>
      <c r="C17" s="7">
        <v>0</v>
      </c>
      <c r="D17" s="7">
        <v>0</v>
      </c>
      <c r="E17" s="7">
        <v>0</v>
      </c>
      <c r="F17" s="8">
        <v>0</v>
      </c>
      <c r="G17" s="8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9">
        <f t="shared" si="5"/>
        <v>0</v>
      </c>
      <c r="O17" s="9">
        <f t="shared" si="6"/>
        <v>0</v>
      </c>
      <c r="P17" s="9">
        <v>0</v>
      </c>
      <c r="Q17" s="9">
        <v>0</v>
      </c>
    </row>
    <row r="18" spans="1:17" s="12" customFormat="1" ht="49.5" customHeight="1" x14ac:dyDescent="0.25">
      <c r="A18" s="11" t="s">
        <v>17</v>
      </c>
      <c r="B18" s="7">
        <f>11.099+2.925</f>
        <v>14.024000000000001</v>
      </c>
      <c r="C18" s="7">
        <f>4.241+2.925</f>
        <v>7.1659999999999995</v>
      </c>
      <c r="D18" s="7">
        <f>44.246</f>
        <v>44.246000000000002</v>
      </c>
      <c r="E18" s="7">
        <f>29.622</f>
        <v>29.622</v>
      </c>
      <c r="F18" s="8">
        <f t="shared" ref="F18" si="17">D18-B18</f>
        <v>30.222000000000001</v>
      </c>
      <c r="G18" s="8">
        <f t="shared" ref="G18" si="18">E18-C18</f>
        <v>22.456</v>
      </c>
      <c r="H18" s="7">
        <v>0</v>
      </c>
      <c r="I18" s="7">
        <v>0</v>
      </c>
      <c r="J18" s="7">
        <f>B18-2.925</f>
        <v>11.099</v>
      </c>
      <c r="K18" s="7">
        <f>C18-2.925</f>
        <v>4.2409999999999997</v>
      </c>
      <c r="L18" s="7">
        <f>D18</f>
        <v>44.246000000000002</v>
      </c>
      <c r="M18" s="7">
        <f>E18</f>
        <v>29.622</v>
      </c>
      <c r="N18" s="9">
        <f t="shared" si="5"/>
        <v>33.147000000000006</v>
      </c>
      <c r="O18" s="9">
        <f t="shared" si="6"/>
        <v>25.381</v>
      </c>
      <c r="P18" s="9">
        <v>0</v>
      </c>
      <c r="Q18" s="9">
        <v>0</v>
      </c>
    </row>
    <row r="19" spans="1:17" ht="45.75" customHeight="1" x14ac:dyDescent="0.25">
      <c r="A19" s="14"/>
      <c r="B19" s="15"/>
      <c r="C19" s="15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78740157480314965" right="0" top="0.74803149606299213" bottom="0.74803149606299213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2020-02-10T09:39:35Z</cp:lastPrinted>
  <dcterms:created xsi:type="dcterms:W3CDTF">2015-12-02T14:01:33Z</dcterms:created>
  <dcterms:modified xsi:type="dcterms:W3CDTF">2022-10-26T14:40:32Z</dcterms:modified>
</cp:coreProperties>
</file>